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36" windowWidth="16152" windowHeight="8448" firstSheet="3" activeTab="5"/>
  </bookViews>
  <sheets>
    <sheet name="May 13, 2010" sheetId="1" r:id="rId1"/>
    <sheet name="May 27, 2010" sheetId="14" r:id="rId2"/>
    <sheet name="June 10, 2010" sheetId="15" r:id="rId3"/>
    <sheet name="June 24, 2010" sheetId="17" r:id="rId4"/>
    <sheet name="July 8, 2010" sheetId="16" r:id="rId5"/>
    <sheet name="July 22, 2010" sheetId="18" r:id="rId6"/>
    <sheet name="August, 5, 2010" sheetId="19" r:id="rId7"/>
  </sheets>
  <definedNames>
    <definedName name="_xlnm.Print_Titles" localSheetId="6">'August, 5, 2010'!$A:$B</definedName>
    <definedName name="_xlnm.Print_Titles" localSheetId="5">'July 22, 2010'!$A:$B</definedName>
    <definedName name="_xlnm.Print_Titles" localSheetId="4">'July 8, 2010'!$A:$B</definedName>
    <definedName name="_xlnm.Print_Titles" localSheetId="2">'June 10, 2010'!$A:$B</definedName>
    <definedName name="_xlnm.Print_Titles" localSheetId="3">'June 24, 2010'!$A:$B</definedName>
    <definedName name="_xlnm.Print_Titles" localSheetId="0">'May 13, 2010'!$A:$B</definedName>
    <definedName name="_xlnm.Print_Titles" localSheetId="1">'May 27, 2010'!$A:$B</definedName>
  </definedNames>
  <calcPr calcId="125725"/>
</workbook>
</file>

<file path=xl/calcChain.xml><?xml version="1.0" encoding="utf-8"?>
<calcChain xmlns="http://schemas.openxmlformats.org/spreadsheetml/2006/main">
  <c r="M9" i="18"/>
  <c r="J9" i="16"/>
  <c r="P9" i="17"/>
  <c r="J5"/>
  <c r="J9"/>
  <c r="J27" s="1"/>
  <c r="D9"/>
  <c r="O9"/>
  <c r="N9"/>
  <c r="M9"/>
  <c r="L9"/>
  <c r="K9"/>
  <c r="Q28" i="19" l="1"/>
  <c r="Q27"/>
  <c r="Q26"/>
  <c r="Q25"/>
  <c r="Q24"/>
  <c r="Q23"/>
  <c r="Q22"/>
  <c r="Q21"/>
  <c r="Q20"/>
  <c r="Q19"/>
  <c r="Q18"/>
  <c r="Q17"/>
  <c r="Q16"/>
  <c r="Q15"/>
  <c r="Q14"/>
  <c r="Q13"/>
  <c r="P9"/>
  <c r="P29" s="1"/>
  <c r="O9"/>
  <c r="O29" s="1"/>
  <c r="N9"/>
  <c r="N29" s="1"/>
  <c r="M9"/>
  <c r="M29" s="1"/>
  <c r="L9"/>
  <c r="L29" s="1"/>
  <c r="K9"/>
  <c r="K29" s="1"/>
  <c r="J9"/>
  <c r="J29" s="1"/>
  <c r="I9"/>
  <c r="I29" s="1"/>
  <c r="H9"/>
  <c r="H29" s="1"/>
  <c r="G9"/>
  <c r="G29" s="1"/>
  <c r="F9"/>
  <c r="F29" s="1"/>
  <c r="E9"/>
  <c r="E29" s="1"/>
  <c r="D9"/>
  <c r="D29" s="1"/>
  <c r="C9"/>
  <c r="C29" s="1"/>
  <c r="P5"/>
  <c r="O5"/>
  <c r="N5"/>
  <c r="M5"/>
  <c r="L5"/>
  <c r="K5"/>
  <c r="J5"/>
  <c r="I5"/>
  <c r="H5"/>
  <c r="G5"/>
  <c r="F5"/>
  <c r="E5"/>
  <c r="D5"/>
  <c r="C5"/>
  <c r="Q28" i="18"/>
  <c r="Q27"/>
  <c r="Q26"/>
  <c r="Q25"/>
  <c r="Q24"/>
  <c r="Q23"/>
  <c r="Q22"/>
  <c r="Q21"/>
  <c r="Q20"/>
  <c r="Q19"/>
  <c r="Q18"/>
  <c r="Q17"/>
  <c r="Q16"/>
  <c r="Q15"/>
  <c r="Q14"/>
  <c r="Q13"/>
  <c r="P9"/>
  <c r="P29" s="1"/>
  <c r="O9"/>
  <c r="O29" s="1"/>
  <c r="N9"/>
  <c r="N29" s="1"/>
  <c r="M29"/>
  <c r="L9"/>
  <c r="L29" s="1"/>
  <c r="K9"/>
  <c r="K29" s="1"/>
  <c r="J9"/>
  <c r="J29" s="1"/>
  <c r="I9"/>
  <c r="I29" s="1"/>
  <c r="H9"/>
  <c r="H29" s="1"/>
  <c r="G9"/>
  <c r="G29" s="1"/>
  <c r="F9"/>
  <c r="F29" s="1"/>
  <c r="E9"/>
  <c r="E29" s="1"/>
  <c r="D9"/>
  <c r="D29" s="1"/>
  <c r="C9"/>
  <c r="C29" s="1"/>
  <c r="P5"/>
  <c r="O5"/>
  <c r="N5"/>
  <c r="M5"/>
  <c r="L5"/>
  <c r="K5"/>
  <c r="J5"/>
  <c r="I5"/>
  <c r="H5"/>
  <c r="G5"/>
  <c r="F5"/>
  <c r="E5"/>
  <c r="D5"/>
  <c r="C5"/>
  <c r="Q26" i="17"/>
  <c r="Q25"/>
  <c r="Q24"/>
  <c r="Q23"/>
  <c r="Q22"/>
  <c r="Q21"/>
  <c r="Q20"/>
  <c r="Q19"/>
  <c r="Q18"/>
  <c r="Q17"/>
  <c r="Q16"/>
  <c r="Q15"/>
  <c r="Q14"/>
  <c r="Q13"/>
  <c r="P27"/>
  <c r="O27"/>
  <c r="N27"/>
  <c r="M27"/>
  <c r="L27"/>
  <c r="K27"/>
  <c r="I9"/>
  <c r="I27" s="1"/>
  <c r="H9"/>
  <c r="H27" s="1"/>
  <c r="G9"/>
  <c r="G27" s="1"/>
  <c r="F9"/>
  <c r="F27" s="1"/>
  <c r="E9"/>
  <c r="E27" s="1"/>
  <c r="D27"/>
  <c r="C9"/>
  <c r="C27" s="1"/>
  <c r="P5"/>
  <c r="O5"/>
  <c r="N5"/>
  <c r="M5"/>
  <c r="L5"/>
  <c r="K5"/>
  <c r="I5"/>
  <c r="H5"/>
  <c r="G5"/>
  <c r="F5"/>
  <c r="E5"/>
  <c r="D5"/>
  <c r="C5"/>
  <c r="Q29" i="16"/>
  <c r="Q28"/>
  <c r="Q27"/>
  <c r="Q26"/>
  <c r="Q25"/>
  <c r="Q24"/>
  <c r="Q23"/>
  <c r="Q22"/>
  <c r="Q21"/>
  <c r="Q20"/>
  <c r="Q19"/>
  <c r="Q18"/>
  <c r="Q17"/>
  <c r="Q16"/>
  <c r="Q15"/>
  <c r="Q14"/>
  <c r="Q13"/>
  <c r="P9"/>
  <c r="P30" s="1"/>
  <c r="O9"/>
  <c r="O30" s="1"/>
  <c r="N9"/>
  <c r="N30" s="1"/>
  <c r="M9"/>
  <c r="M30" s="1"/>
  <c r="L9"/>
  <c r="L30" s="1"/>
  <c r="K9"/>
  <c r="K30" s="1"/>
  <c r="J30"/>
  <c r="I9"/>
  <c r="I30" s="1"/>
  <c r="H9"/>
  <c r="H30" s="1"/>
  <c r="G9"/>
  <c r="G30" s="1"/>
  <c r="F9"/>
  <c r="F30" s="1"/>
  <c r="E9"/>
  <c r="E30" s="1"/>
  <c r="D9"/>
  <c r="D30" s="1"/>
  <c r="C9"/>
  <c r="C30" s="1"/>
  <c r="P5"/>
  <c r="O5"/>
  <c r="N5"/>
  <c r="M5"/>
  <c r="L5"/>
  <c r="K5"/>
  <c r="J5"/>
  <c r="I5"/>
  <c r="H5"/>
  <c r="G5"/>
  <c r="F5"/>
  <c r="E5"/>
  <c r="D5"/>
  <c r="C5"/>
  <c r="Q29" i="19" l="1"/>
  <c r="Q29" i="18"/>
  <c r="Q27" i="17"/>
  <c r="Q30" i="16"/>
  <c r="P30" i="15"/>
  <c r="Q29"/>
  <c r="Q28"/>
  <c r="Q27"/>
  <c r="Q26"/>
  <c r="Q25"/>
  <c r="Q24"/>
  <c r="Q23"/>
  <c r="Q22"/>
  <c r="Q21"/>
  <c r="Q20"/>
  <c r="Q19"/>
  <c r="Q18"/>
  <c r="Q17"/>
  <c r="Q16"/>
  <c r="Q15"/>
  <c r="Q14"/>
  <c r="Q13"/>
  <c r="P9"/>
  <c r="O9"/>
  <c r="O30" s="1"/>
  <c r="N9"/>
  <c r="N30" s="1"/>
  <c r="M9"/>
  <c r="M30" s="1"/>
  <c r="L9"/>
  <c r="L30" s="1"/>
  <c r="K9"/>
  <c r="K30" s="1"/>
  <c r="J9"/>
  <c r="J30" s="1"/>
  <c r="I9"/>
  <c r="I30" s="1"/>
  <c r="H9"/>
  <c r="H30" s="1"/>
  <c r="G9"/>
  <c r="G30" s="1"/>
  <c r="F9"/>
  <c r="F30" s="1"/>
  <c r="E9"/>
  <c r="E30" s="1"/>
  <c r="D9"/>
  <c r="D30" s="1"/>
  <c r="C9"/>
  <c r="C30" s="1"/>
  <c r="P5"/>
  <c r="O5"/>
  <c r="N5"/>
  <c r="M5"/>
  <c r="L5"/>
  <c r="K5"/>
  <c r="J5"/>
  <c r="I5"/>
  <c r="H5"/>
  <c r="G5"/>
  <c r="F5"/>
  <c r="E5"/>
  <c r="D5"/>
  <c r="C5"/>
  <c r="M30" i="14"/>
  <c r="I30"/>
  <c r="E30"/>
  <c r="Q29"/>
  <c r="Q28"/>
  <c r="Q27"/>
  <c r="Q26"/>
  <c r="Q25"/>
  <c r="Q24"/>
  <c r="Q23"/>
  <c r="Q22"/>
  <c r="Q21"/>
  <c r="Q20"/>
  <c r="Q19"/>
  <c r="Q18"/>
  <c r="Q17"/>
  <c r="Q16"/>
  <c r="Q15"/>
  <c r="Q14"/>
  <c r="Q13"/>
  <c r="P9"/>
  <c r="P30" s="1"/>
  <c r="O9"/>
  <c r="O30" s="1"/>
  <c r="N9"/>
  <c r="N30" s="1"/>
  <c r="M9"/>
  <c r="L9"/>
  <c r="L30" s="1"/>
  <c r="K9"/>
  <c r="K30" s="1"/>
  <c r="J9"/>
  <c r="J30" s="1"/>
  <c r="I9"/>
  <c r="H9"/>
  <c r="H30" s="1"/>
  <c r="G9"/>
  <c r="G30" s="1"/>
  <c r="F9"/>
  <c r="F30" s="1"/>
  <c r="E9"/>
  <c r="D9"/>
  <c r="D30" s="1"/>
  <c r="C9"/>
  <c r="C30" s="1"/>
  <c r="P5"/>
  <c r="O5"/>
  <c r="N5"/>
  <c r="M5"/>
  <c r="L5"/>
  <c r="K5"/>
  <c r="J5"/>
  <c r="I5"/>
  <c r="H5"/>
  <c r="G5"/>
  <c r="F5"/>
  <c r="E5"/>
  <c r="D5"/>
  <c r="C5"/>
  <c r="P9" i="1"/>
  <c r="O9"/>
  <c r="O30" s="1"/>
  <c r="N9"/>
  <c r="N30" s="1"/>
  <c r="M9"/>
  <c r="L9"/>
  <c r="K9"/>
  <c r="J9"/>
  <c r="I9"/>
  <c r="H9"/>
  <c r="G9"/>
  <c r="F9"/>
  <c r="E9"/>
  <c r="D9"/>
  <c r="C9"/>
  <c r="Q29"/>
  <c r="Q28"/>
  <c r="Q27"/>
  <c r="Q26"/>
  <c r="Q25"/>
  <c r="Q24"/>
  <c r="Q23"/>
  <c r="Q22"/>
  <c r="Q21"/>
  <c r="Q20"/>
  <c r="Q19"/>
  <c r="Q18"/>
  <c r="Q16"/>
  <c r="Q15"/>
  <c r="Q14"/>
  <c r="Q13"/>
  <c r="Q17"/>
  <c r="P30"/>
  <c r="M30"/>
  <c r="L30"/>
  <c r="K30"/>
  <c r="J30"/>
  <c r="I30"/>
  <c r="H30"/>
  <c r="G30"/>
  <c r="F30"/>
  <c r="E30"/>
  <c r="D30"/>
  <c r="P5"/>
  <c r="O5"/>
  <c r="N5"/>
  <c r="M5"/>
  <c r="L5"/>
  <c r="K5"/>
  <c r="J5"/>
  <c r="I5"/>
  <c r="H5"/>
  <c r="G5"/>
  <c r="F5"/>
  <c r="E5"/>
  <c r="D5"/>
  <c r="C5"/>
  <c r="Q30" i="15" l="1"/>
  <c r="Q30" i="14"/>
  <c r="C30" i="1"/>
  <c r="Q30" s="1"/>
</calcChain>
</file>

<file path=xl/sharedStrings.xml><?xml version="1.0" encoding="utf-8"?>
<sst xmlns="http://schemas.openxmlformats.org/spreadsheetml/2006/main" count="281" uniqueCount="49">
  <si>
    <t>Monday</t>
  </si>
  <si>
    <t>Tuesday</t>
  </si>
  <si>
    <t>Wednesday</t>
  </si>
  <si>
    <t>Thursday</t>
  </si>
  <si>
    <t>Friday</t>
  </si>
  <si>
    <t>Saturday</t>
  </si>
  <si>
    <t>Sunday</t>
  </si>
  <si>
    <t>Total</t>
  </si>
  <si>
    <t>Project</t>
  </si>
  <si>
    <t>Task</t>
  </si>
  <si>
    <t>Totals</t>
  </si>
  <si>
    <t>Parker Willow, Inc.</t>
  </si>
  <si>
    <t>Two Week Period Ending</t>
  </si>
  <si>
    <t>Bi-Weekly Timesheet</t>
  </si>
  <si>
    <t>Start Time</t>
  </si>
  <si>
    <t>End Time</t>
  </si>
  <si>
    <t>Hours on Break</t>
  </si>
  <si>
    <t>Description of Other Location</t>
  </si>
  <si>
    <t>Equip and Supplies Provided by:</t>
  </si>
  <si>
    <t>Client/Subclient</t>
  </si>
  <si>
    <t>Primary Location Work Performed</t>
  </si>
  <si>
    <t>Calculated Total Hours Worked</t>
  </si>
  <si>
    <t>Excel Timesheet</t>
  </si>
  <si>
    <t>PWI/PWI</t>
  </si>
  <si>
    <t>Medical Transcription</t>
  </si>
  <si>
    <t>Payroll Forms</t>
  </si>
  <si>
    <t>Learn how to add comments/sticky notes to Word</t>
  </si>
  <si>
    <t>Review Megan's Orientation Guide</t>
  </si>
  <si>
    <t>Install Medical Transcription Software</t>
  </si>
  <si>
    <t>Website Development</t>
  </si>
  <si>
    <t>Working with Phyllis on her webpage</t>
  </si>
  <si>
    <t>Create document to use Windows Live Mail</t>
  </si>
  <si>
    <t>Me Personallly</t>
  </si>
  <si>
    <t>Employee's Home Office</t>
  </si>
  <si>
    <t>JHLC/Barge</t>
  </si>
  <si>
    <t>Initial Barge IT COS Orientation for Client JHLC / Subclient BWSC</t>
  </si>
  <si>
    <t>Windows Live Mail</t>
  </si>
  <si>
    <t>Client - Commerce Street</t>
  </si>
  <si>
    <t>Client</t>
  </si>
  <si>
    <t>Corporate Party</t>
  </si>
  <si>
    <t>Breckenridge Corp Office</t>
  </si>
  <si>
    <t>PWI</t>
  </si>
  <si>
    <t>Expenditure tracking - Color and protections</t>
  </si>
  <si>
    <t>Expenditure tracking - graphs</t>
  </si>
  <si>
    <t>Expenditure tracking - Graphs</t>
  </si>
  <si>
    <t>Other Location - Describe Below</t>
  </si>
  <si>
    <t>In car and Kinko's</t>
  </si>
  <si>
    <t>Expenditure tracking - Support</t>
  </si>
  <si>
    <t>Protocol for Support Tickets</t>
  </si>
</sst>
</file>

<file path=xl/styles.xml><?xml version="1.0" encoding="utf-8"?>
<styleSheet xmlns="http://schemas.openxmlformats.org/spreadsheetml/2006/main">
  <numFmts count="2">
    <numFmt numFmtId="164" formatCode="[$-409]h:mm\ AM/PM;@"/>
    <numFmt numFmtId="165" formatCode="h:mm;@"/>
  </numFmts>
  <fonts count="21">
    <font>
      <sz val="10"/>
      <name val="Arial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i/>
      <sz val="14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ordia New"/>
      <family val="2"/>
    </font>
    <font>
      <b/>
      <i/>
      <sz val="9"/>
      <color indexed="8"/>
      <name val="Arial"/>
      <family val="2"/>
    </font>
    <font>
      <sz val="9"/>
      <color indexed="8"/>
      <name val="Arial"/>
      <family val="2"/>
    </font>
    <font>
      <b/>
      <i/>
      <sz val="10"/>
      <color rgb="FF3B4A1E"/>
      <name val="Arial"/>
      <family val="2"/>
    </font>
    <font>
      <b/>
      <i/>
      <sz val="12"/>
      <color rgb="FF3B4A1E"/>
      <name val="Arial"/>
      <family val="2"/>
    </font>
    <font>
      <b/>
      <i/>
      <sz val="10"/>
      <color theme="2" tint="-0.89999084444715716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b/>
      <i/>
      <sz val="14"/>
      <color theme="1"/>
      <name val="Arial"/>
      <family val="2"/>
    </font>
    <font>
      <sz val="14"/>
      <color theme="1"/>
      <name val="Arial"/>
      <family val="2"/>
    </font>
    <font>
      <b/>
      <i/>
      <sz val="9"/>
      <color theme="1"/>
      <name val="Arial"/>
      <family val="2"/>
    </font>
    <font>
      <sz val="9"/>
      <color theme="1"/>
      <name val="Cordia New"/>
      <family val="2"/>
    </font>
    <font>
      <sz val="9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2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66"/>
        <bgColor indexed="24"/>
      </patternFill>
    </fill>
    <fill>
      <patternFill patternType="solid">
        <fgColor rgb="FFFFCC66"/>
        <bgColor indexed="64"/>
      </patternFill>
    </fill>
    <fill>
      <patternFill patternType="solid">
        <fgColor theme="2" tint="-0.89999084444715716"/>
        <bgColor indexed="2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6" tint="-0.249977111117893"/>
        <bgColor indexed="24"/>
      </patternFill>
    </fill>
    <fill>
      <patternFill patternType="solid">
        <fgColor theme="6" tint="0.39997558519241921"/>
        <bgColor indexed="24"/>
      </patternFill>
    </fill>
    <fill>
      <patternFill patternType="solid">
        <fgColor theme="1"/>
        <bgColor indexed="2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medium">
        <color theme="2" tint="-0.749961851863155"/>
      </left>
      <right style="medium">
        <color theme="2" tint="-0.749961851863155"/>
      </right>
      <top style="medium">
        <color theme="2" tint="-0.749961851863155"/>
      </top>
      <bottom style="medium">
        <color theme="2" tint="-0.749961851863155"/>
      </bottom>
      <diagonal/>
    </border>
    <border>
      <left style="medium">
        <color theme="2" tint="-0.749961851863155"/>
      </left>
      <right/>
      <top style="medium">
        <color theme="2" tint="-0.749961851863155"/>
      </top>
      <bottom style="medium">
        <color theme="2" tint="-0.749961851863155"/>
      </bottom>
      <diagonal/>
    </border>
    <border>
      <left/>
      <right style="medium">
        <color theme="2" tint="-0.749961851863155"/>
      </right>
      <top style="medium">
        <color theme="2" tint="-0.749961851863155"/>
      </top>
      <bottom style="medium">
        <color theme="2" tint="-0.749961851863155"/>
      </bottom>
      <diagonal/>
    </border>
    <border>
      <left style="medium">
        <color theme="2" tint="-0.749961851863155"/>
      </left>
      <right style="medium">
        <color theme="2" tint="-0.749961851863155"/>
      </right>
      <top style="medium">
        <color theme="2" tint="-0.749961851863155"/>
      </top>
      <bottom/>
      <diagonal/>
    </border>
    <border>
      <left style="medium">
        <color theme="2" tint="-0.749961851863155"/>
      </left>
      <right style="medium">
        <color theme="2" tint="-0.749961851863155"/>
      </right>
      <top/>
      <bottom style="medium">
        <color theme="2" tint="-0.749961851863155"/>
      </bottom>
      <diagonal/>
    </border>
    <border>
      <left style="medium">
        <color theme="2" tint="-0.749961851863155"/>
      </left>
      <right style="medium">
        <color theme="2" tint="-0.749961851863155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164" fontId="0" fillId="0" borderId="0" xfId="0" applyNumberFormat="1"/>
    <xf numFmtId="165" fontId="0" fillId="0" borderId="0" xfId="0" applyNumberFormat="1" applyProtection="1"/>
    <xf numFmtId="2" fontId="2" fillId="0" borderId="0" xfId="0" applyNumberFormat="1" applyFont="1" applyFill="1" applyBorder="1" applyAlignment="1">
      <alignment horizontal="center"/>
    </xf>
    <xf numFmtId="2" fontId="0" fillId="0" borderId="0" xfId="0" applyNumberFormat="1" applyFill="1"/>
    <xf numFmtId="0" fontId="1" fillId="2" borderId="1" xfId="0" applyFont="1" applyFill="1" applyBorder="1" applyAlignment="1" applyProtection="1">
      <alignment horizontal="right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protection locked="0"/>
    </xf>
    <xf numFmtId="0" fontId="1" fillId="2" borderId="1" xfId="0" applyFont="1" applyFill="1" applyBorder="1" applyAlignment="1" applyProtection="1">
      <protection locked="0"/>
    </xf>
    <xf numFmtId="0" fontId="7" fillId="2" borderId="1" xfId="0" applyFont="1" applyFill="1" applyBorder="1" applyAlignment="1" applyProtection="1">
      <alignment horizontal="right" wrapText="1"/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4" fillId="3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4" fontId="2" fillId="4" borderId="1" xfId="0" applyNumberFormat="1" applyFont="1" applyFill="1" applyBorder="1" applyAlignment="1">
      <alignment horizontal="center"/>
    </xf>
    <xf numFmtId="164" fontId="2" fillId="4" borderId="1" xfId="0" applyNumberFormat="1" applyFont="1" applyFill="1" applyBorder="1" applyAlignment="1" applyProtection="1">
      <alignment horizontal="center"/>
      <protection locked="0"/>
    </xf>
    <xf numFmtId="2" fontId="2" fillId="4" borderId="1" xfId="0" applyNumberFormat="1" applyFont="1" applyFill="1" applyBorder="1" applyAlignment="1" applyProtection="1">
      <alignment horizontal="center"/>
      <protection locked="0"/>
    </xf>
    <xf numFmtId="2" fontId="2" fillId="4" borderId="1" xfId="0" applyNumberFormat="1" applyFont="1" applyFill="1" applyBorder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  <protection locked="0"/>
    </xf>
    <xf numFmtId="2" fontId="7" fillId="4" borderId="1" xfId="0" applyNumberFormat="1" applyFont="1" applyFill="1" applyBorder="1" applyAlignment="1" applyProtection="1">
      <alignment horizontal="center"/>
      <protection locked="0"/>
    </xf>
    <xf numFmtId="0" fontId="4" fillId="5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/>
    </xf>
    <xf numFmtId="0" fontId="13" fillId="0" borderId="0" xfId="0" applyFont="1"/>
    <xf numFmtId="15" fontId="13" fillId="0" borderId="0" xfId="0" applyNumberFormat="1" applyFont="1"/>
    <xf numFmtId="0" fontId="2" fillId="4" borderId="2" xfId="0" applyFont="1" applyFill="1" applyBorder="1" applyAlignment="1">
      <alignment horizontal="center" wrapText="1"/>
    </xf>
    <xf numFmtId="164" fontId="2" fillId="4" borderId="2" xfId="0" applyNumberFormat="1" applyFont="1" applyFill="1" applyBorder="1" applyAlignment="1">
      <alignment horizontal="center" wrapText="1"/>
    </xf>
    <xf numFmtId="165" fontId="2" fillId="4" borderId="2" xfId="0" applyNumberFormat="1" applyFont="1" applyFill="1" applyBorder="1" applyAlignment="1" applyProtection="1">
      <alignment horizontal="center" wrapText="1"/>
    </xf>
    <xf numFmtId="2" fontId="2" fillId="4" borderId="2" xfId="0" applyNumberFormat="1" applyFont="1" applyFill="1" applyBorder="1" applyAlignment="1">
      <alignment horizontal="center"/>
    </xf>
    <xf numFmtId="2" fontId="9" fillId="4" borderId="2" xfId="0" applyNumberFormat="1" applyFont="1" applyFill="1" applyBorder="1" applyAlignment="1">
      <alignment horizontal="center"/>
    </xf>
    <xf numFmtId="14" fontId="2" fillId="4" borderId="3" xfId="0" applyNumberFormat="1" applyFont="1" applyFill="1" applyBorder="1" applyAlignment="1">
      <alignment horizontal="center"/>
    </xf>
    <xf numFmtId="164" fontId="2" fillId="4" borderId="3" xfId="0" applyNumberFormat="1" applyFont="1" applyFill="1" applyBorder="1" applyAlignment="1" applyProtection="1">
      <alignment horizontal="center"/>
      <protection locked="0"/>
    </xf>
    <xf numFmtId="2" fontId="2" fillId="4" borderId="3" xfId="0" applyNumberFormat="1" applyFont="1" applyFill="1" applyBorder="1" applyAlignment="1" applyProtection="1">
      <alignment horizontal="center"/>
      <protection locked="0"/>
    </xf>
    <xf numFmtId="2" fontId="2" fillId="4" borderId="3" xfId="0" applyNumberFormat="1" applyFont="1" applyFill="1" applyBorder="1" applyAlignment="1">
      <alignment horizontal="center"/>
    </xf>
    <xf numFmtId="2" fontId="8" fillId="4" borderId="3" xfId="0" applyNumberFormat="1" applyFont="1" applyFill="1" applyBorder="1" applyAlignment="1" applyProtection="1">
      <alignment horizontal="center"/>
      <protection locked="0"/>
    </xf>
    <xf numFmtId="2" fontId="7" fillId="4" borderId="3" xfId="0" applyNumberFormat="1" applyFont="1" applyFill="1" applyBorder="1" applyAlignment="1" applyProtection="1">
      <alignment horizontal="center"/>
      <protection locked="0"/>
    </xf>
    <xf numFmtId="0" fontId="11" fillId="4" borderId="4" xfId="0" applyFont="1" applyFill="1" applyBorder="1" applyAlignment="1">
      <alignment horizontal="center" wrapText="1"/>
    </xf>
    <xf numFmtId="0" fontId="10" fillId="2" borderId="5" xfId="0" applyFont="1" applyFill="1" applyBorder="1" applyAlignment="1" applyProtection="1">
      <alignment horizontal="center" vertical="center" wrapText="1"/>
      <protection locked="0"/>
    </xf>
    <xf numFmtId="0" fontId="2" fillId="6" borderId="4" xfId="0" applyFont="1" applyFill="1" applyBorder="1" applyAlignment="1">
      <alignment horizontal="center" wrapText="1"/>
    </xf>
    <xf numFmtId="164" fontId="2" fillId="6" borderId="6" xfId="0" applyNumberFormat="1" applyFont="1" applyFill="1" applyBorder="1" applyAlignment="1">
      <alignment horizontal="center" wrapText="1"/>
    </xf>
    <xf numFmtId="165" fontId="2" fillId="6" borderId="6" xfId="0" applyNumberFormat="1" applyFont="1" applyFill="1" applyBorder="1" applyAlignment="1" applyProtection="1">
      <alignment horizontal="center" wrapText="1"/>
    </xf>
    <xf numFmtId="2" fontId="2" fillId="6" borderId="6" xfId="0" applyNumberFormat="1" applyFont="1" applyFill="1" applyBorder="1" applyAlignment="1">
      <alignment horizontal="center"/>
    </xf>
    <xf numFmtId="2" fontId="9" fillId="6" borderId="5" xfId="0" applyNumberFormat="1" applyFont="1" applyFill="1" applyBorder="1" applyAlignment="1">
      <alignment horizontal="center"/>
    </xf>
    <xf numFmtId="0" fontId="1" fillId="6" borderId="4" xfId="0" applyFont="1" applyFill="1" applyBorder="1" applyAlignment="1"/>
    <xf numFmtId="164" fontId="1" fillId="6" borderId="6" xfId="0" applyNumberFormat="1" applyFont="1" applyFill="1" applyBorder="1" applyAlignment="1"/>
    <xf numFmtId="165" fontId="1" fillId="6" borderId="6" xfId="0" applyNumberFormat="1" applyFont="1" applyFill="1" applyBorder="1" applyAlignment="1" applyProtection="1"/>
    <xf numFmtId="2" fontId="1" fillId="6" borderId="6" xfId="0" applyNumberFormat="1" applyFont="1" applyFill="1" applyBorder="1" applyAlignment="1" applyProtection="1"/>
    <xf numFmtId="2" fontId="1" fillId="6" borderId="5" xfId="0" applyNumberFormat="1" applyFont="1" applyFill="1" applyBorder="1" applyAlignment="1" applyProtection="1"/>
    <xf numFmtId="0" fontId="4" fillId="7" borderId="1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 wrapText="1"/>
    </xf>
    <xf numFmtId="14" fontId="2" fillId="8" borderId="3" xfId="0" applyNumberFormat="1" applyFont="1" applyFill="1" applyBorder="1" applyAlignment="1">
      <alignment horizontal="center"/>
    </xf>
    <xf numFmtId="14" fontId="2" fillId="8" borderId="1" xfId="0" applyNumberFormat="1" applyFont="1" applyFill="1" applyBorder="1" applyAlignment="1">
      <alignment horizontal="center"/>
    </xf>
    <xf numFmtId="164" fontId="2" fillId="8" borderId="2" xfId="0" applyNumberFormat="1" applyFont="1" applyFill="1" applyBorder="1" applyAlignment="1">
      <alignment horizontal="center" wrapText="1"/>
    </xf>
    <xf numFmtId="164" fontId="2" fillId="8" borderId="3" xfId="0" applyNumberFormat="1" applyFont="1" applyFill="1" applyBorder="1" applyAlignment="1" applyProtection="1">
      <alignment horizontal="center"/>
      <protection locked="0"/>
    </xf>
    <xf numFmtId="164" fontId="2" fillId="8" borderId="1" xfId="0" applyNumberFormat="1" applyFont="1" applyFill="1" applyBorder="1" applyAlignment="1" applyProtection="1">
      <alignment horizontal="center"/>
      <protection locked="0"/>
    </xf>
    <xf numFmtId="165" fontId="2" fillId="8" borderId="2" xfId="0" applyNumberFormat="1" applyFont="1" applyFill="1" applyBorder="1" applyAlignment="1" applyProtection="1">
      <alignment horizontal="center" wrapText="1"/>
    </xf>
    <xf numFmtId="2" fontId="2" fillId="8" borderId="3" xfId="0" applyNumberFormat="1" applyFont="1" applyFill="1" applyBorder="1" applyAlignment="1" applyProtection="1">
      <alignment horizontal="center"/>
      <protection locked="0"/>
    </xf>
    <xf numFmtId="2" fontId="2" fillId="8" borderId="1" xfId="0" applyNumberFormat="1" applyFont="1" applyFill="1" applyBorder="1" applyAlignment="1" applyProtection="1">
      <alignment horizontal="center"/>
      <protection locked="0"/>
    </xf>
    <xf numFmtId="2" fontId="2" fillId="8" borderId="2" xfId="0" applyNumberFormat="1" applyFont="1" applyFill="1" applyBorder="1" applyAlignment="1">
      <alignment horizontal="center"/>
    </xf>
    <xf numFmtId="2" fontId="2" fillId="8" borderId="3" xfId="0" applyNumberFormat="1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/>
    </xf>
    <xf numFmtId="2" fontId="9" fillId="8" borderId="2" xfId="0" applyNumberFormat="1" applyFont="1" applyFill="1" applyBorder="1" applyAlignment="1">
      <alignment horizontal="center"/>
    </xf>
    <xf numFmtId="2" fontId="8" fillId="8" borderId="3" xfId="0" applyNumberFormat="1" applyFont="1" applyFill="1" applyBorder="1" applyAlignment="1" applyProtection="1">
      <alignment horizontal="center"/>
      <protection locked="0"/>
    </xf>
    <xf numFmtId="2" fontId="8" fillId="8" borderId="1" xfId="0" applyNumberFormat="1" applyFont="1" applyFill="1" applyBorder="1" applyAlignment="1" applyProtection="1">
      <alignment horizontal="center"/>
      <protection locked="0"/>
    </xf>
    <xf numFmtId="2" fontId="7" fillId="8" borderId="3" xfId="0" applyNumberFormat="1" applyFont="1" applyFill="1" applyBorder="1" applyAlignment="1" applyProtection="1">
      <alignment horizontal="center"/>
      <protection locked="0"/>
    </xf>
    <xf numFmtId="2" fontId="7" fillId="8" borderId="1" xfId="0" applyNumberFormat="1" applyFont="1" applyFill="1" applyBorder="1" applyAlignment="1" applyProtection="1">
      <alignment horizontal="center"/>
      <protection locked="0"/>
    </xf>
    <xf numFmtId="0" fontId="14" fillId="8" borderId="1" xfId="0" applyFont="1" applyFill="1" applyBorder="1" applyAlignment="1">
      <alignment horizontal="center" wrapText="1"/>
    </xf>
    <xf numFmtId="0" fontId="14" fillId="8" borderId="4" xfId="0" applyFont="1" applyFill="1" applyBorder="1" applyAlignment="1">
      <alignment horizontal="center" wrapText="1"/>
    </xf>
    <xf numFmtId="0" fontId="14" fillId="8" borderId="1" xfId="0" applyFont="1" applyFill="1" applyBorder="1" applyAlignment="1">
      <alignment horizontal="center"/>
    </xf>
    <xf numFmtId="0" fontId="15" fillId="0" borderId="0" xfId="0" applyFont="1"/>
    <xf numFmtId="0" fontId="2" fillId="9" borderId="2" xfId="0" applyFont="1" applyFill="1" applyBorder="1" applyAlignment="1">
      <alignment horizontal="center" wrapText="1"/>
    </xf>
    <xf numFmtId="14" fontId="2" fillId="9" borderId="3" xfId="0" applyNumberFormat="1" applyFont="1" applyFill="1" applyBorder="1" applyAlignment="1">
      <alignment horizontal="center"/>
    </xf>
    <xf numFmtId="14" fontId="2" fillId="9" borderId="1" xfId="0" applyNumberFormat="1" applyFont="1" applyFill="1" applyBorder="1" applyAlignment="1">
      <alignment horizontal="center"/>
    </xf>
    <xf numFmtId="164" fontId="2" fillId="9" borderId="2" xfId="0" applyNumberFormat="1" applyFont="1" applyFill="1" applyBorder="1" applyAlignment="1">
      <alignment horizontal="center" wrapText="1"/>
    </xf>
    <xf numFmtId="164" fontId="2" fillId="9" borderId="3" xfId="0" applyNumberFormat="1" applyFont="1" applyFill="1" applyBorder="1" applyAlignment="1" applyProtection="1">
      <alignment horizontal="center"/>
      <protection locked="0"/>
    </xf>
    <xf numFmtId="164" fontId="2" fillId="9" borderId="1" xfId="0" applyNumberFormat="1" applyFont="1" applyFill="1" applyBorder="1" applyAlignment="1" applyProtection="1">
      <alignment horizontal="center"/>
      <protection locked="0"/>
    </xf>
    <xf numFmtId="165" fontId="2" fillId="9" borderId="2" xfId="0" applyNumberFormat="1" applyFont="1" applyFill="1" applyBorder="1" applyAlignment="1" applyProtection="1">
      <alignment horizontal="center" wrapText="1"/>
    </xf>
    <xf numFmtId="2" fontId="2" fillId="9" borderId="3" xfId="0" applyNumberFormat="1" applyFont="1" applyFill="1" applyBorder="1" applyAlignment="1" applyProtection="1">
      <alignment horizontal="center"/>
      <protection locked="0"/>
    </xf>
    <xf numFmtId="2" fontId="2" fillId="9" borderId="1" xfId="0" applyNumberFormat="1" applyFont="1" applyFill="1" applyBorder="1" applyAlignment="1" applyProtection="1">
      <alignment horizontal="center"/>
      <protection locked="0"/>
    </xf>
    <xf numFmtId="2" fontId="2" fillId="9" borderId="2" xfId="0" applyNumberFormat="1" applyFont="1" applyFill="1" applyBorder="1" applyAlignment="1">
      <alignment horizontal="center"/>
    </xf>
    <xf numFmtId="2" fontId="2" fillId="9" borderId="3" xfId="0" applyNumberFormat="1" applyFont="1" applyFill="1" applyBorder="1" applyAlignment="1">
      <alignment horizontal="center"/>
    </xf>
    <xf numFmtId="2" fontId="2" fillId="9" borderId="1" xfId="0" applyNumberFormat="1" applyFont="1" applyFill="1" applyBorder="1" applyAlignment="1">
      <alignment horizontal="center"/>
    </xf>
    <xf numFmtId="2" fontId="9" fillId="9" borderId="2" xfId="0" applyNumberFormat="1" applyFont="1" applyFill="1" applyBorder="1" applyAlignment="1">
      <alignment horizontal="center"/>
    </xf>
    <xf numFmtId="2" fontId="8" fillId="9" borderId="3" xfId="0" applyNumberFormat="1" applyFont="1" applyFill="1" applyBorder="1" applyAlignment="1" applyProtection="1">
      <alignment horizontal="center"/>
      <protection locked="0"/>
    </xf>
    <xf numFmtId="2" fontId="8" fillId="9" borderId="1" xfId="0" applyNumberFormat="1" applyFont="1" applyFill="1" applyBorder="1" applyAlignment="1" applyProtection="1">
      <alignment horizontal="center"/>
      <protection locked="0"/>
    </xf>
    <xf numFmtId="2" fontId="7" fillId="9" borderId="3" xfId="0" applyNumberFormat="1" applyFont="1" applyFill="1" applyBorder="1" applyAlignment="1" applyProtection="1">
      <alignment horizontal="center"/>
      <protection locked="0"/>
    </xf>
    <xf numFmtId="2" fontId="7" fillId="9" borderId="1" xfId="0" applyNumberFormat="1" applyFont="1" applyFill="1" applyBorder="1" applyAlignment="1" applyProtection="1">
      <alignment horizontal="center"/>
      <protection locked="0"/>
    </xf>
    <xf numFmtId="0" fontId="14" fillId="9" borderId="1" xfId="0" applyFont="1" applyFill="1" applyBorder="1" applyAlignment="1">
      <alignment horizontal="center" wrapText="1"/>
    </xf>
    <xf numFmtId="0" fontId="14" fillId="9" borderId="4" xfId="0" applyFont="1" applyFill="1" applyBorder="1" applyAlignment="1">
      <alignment horizontal="center" wrapText="1"/>
    </xf>
    <xf numFmtId="0" fontId="14" fillId="9" borderId="1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 wrapText="1"/>
    </xf>
    <xf numFmtId="164" fontId="2" fillId="10" borderId="6" xfId="0" applyNumberFormat="1" applyFont="1" applyFill="1" applyBorder="1" applyAlignment="1">
      <alignment horizontal="center" wrapText="1"/>
    </xf>
    <xf numFmtId="165" fontId="2" fillId="10" borderId="6" xfId="0" applyNumberFormat="1" applyFont="1" applyFill="1" applyBorder="1" applyAlignment="1" applyProtection="1">
      <alignment horizontal="center" wrapText="1"/>
    </xf>
    <xf numFmtId="2" fontId="2" fillId="10" borderId="6" xfId="0" applyNumberFormat="1" applyFont="1" applyFill="1" applyBorder="1" applyAlignment="1">
      <alignment horizontal="center"/>
    </xf>
    <xf numFmtId="2" fontId="9" fillId="10" borderId="5" xfId="0" applyNumberFormat="1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16" fillId="0" borderId="0" xfId="0" applyFont="1" applyBorder="1"/>
    <xf numFmtId="0" fontId="16" fillId="0" borderId="0" xfId="0" applyFont="1" applyBorder="1" applyAlignment="1">
      <alignment horizontal="right"/>
    </xf>
    <xf numFmtId="0" fontId="17" fillId="0" borderId="0" xfId="0" applyFont="1"/>
    <xf numFmtId="0" fontId="14" fillId="14" borderId="7" xfId="0" applyFont="1" applyFill="1" applyBorder="1" applyAlignment="1">
      <alignment horizontal="center"/>
    </xf>
    <xf numFmtId="0" fontId="14" fillId="10" borderId="7" xfId="0" applyFont="1" applyFill="1" applyBorder="1" applyAlignment="1">
      <alignment horizontal="center" wrapText="1"/>
    </xf>
    <xf numFmtId="0" fontId="15" fillId="6" borderId="7" xfId="0" applyFont="1" applyFill="1" applyBorder="1" applyAlignment="1"/>
    <xf numFmtId="164" fontId="14" fillId="10" borderId="7" xfId="0" applyNumberFormat="1" applyFont="1" applyFill="1" applyBorder="1" applyAlignment="1">
      <alignment horizontal="center" wrapText="1"/>
    </xf>
    <xf numFmtId="164" fontId="15" fillId="6" borderId="7" xfId="0" applyNumberFormat="1" applyFont="1" applyFill="1" applyBorder="1" applyAlignment="1"/>
    <xf numFmtId="165" fontId="14" fillId="10" borderId="7" xfId="0" applyNumberFormat="1" applyFont="1" applyFill="1" applyBorder="1" applyAlignment="1" applyProtection="1">
      <alignment horizontal="center" wrapText="1"/>
    </xf>
    <xf numFmtId="165" fontId="15" fillId="6" borderId="7" xfId="0" applyNumberFormat="1" applyFont="1" applyFill="1" applyBorder="1" applyAlignment="1" applyProtection="1"/>
    <xf numFmtId="2" fontId="14" fillId="10" borderId="7" xfId="0" applyNumberFormat="1" applyFont="1" applyFill="1" applyBorder="1" applyAlignment="1">
      <alignment horizontal="center"/>
    </xf>
    <xf numFmtId="2" fontId="15" fillId="6" borderId="7" xfId="0" applyNumberFormat="1" applyFont="1" applyFill="1" applyBorder="1" applyAlignment="1" applyProtection="1"/>
    <xf numFmtId="2" fontId="18" fillId="10" borderId="7" xfId="0" applyNumberFormat="1" applyFont="1" applyFill="1" applyBorder="1" applyAlignment="1">
      <alignment horizontal="center"/>
    </xf>
    <xf numFmtId="0" fontId="15" fillId="0" borderId="7" xfId="0" applyFont="1" applyFill="1" applyBorder="1" applyAlignment="1" applyProtection="1">
      <alignment horizontal="right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15" fillId="0" borderId="7" xfId="0" applyFont="1" applyFill="1" applyBorder="1" applyAlignment="1" applyProtection="1">
      <protection locked="0"/>
    </xf>
    <xf numFmtId="0" fontId="14" fillId="0" borderId="7" xfId="0" applyFont="1" applyFill="1" applyBorder="1" applyAlignment="1">
      <alignment horizontal="center"/>
    </xf>
    <xf numFmtId="0" fontId="15" fillId="0" borderId="7" xfId="0" applyFont="1" applyFill="1" applyBorder="1" applyAlignment="1" applyProtection="1">
      <alignment wrapText="1"/>
      <protection locked="0"/>
    </xf>
    <xf numFmtId="0" fontId="14" fillId="15" borderId="7" xfId="0" applyFont="1" applyFill="1" applyBorder="1" applyAlignment="1">
      <alignment horizontal="center"/>
    </xf>
    <xf numFmtId="0" fontId="14" fillId="12" borderId="7" xfId="0" applyFont="1" applyFill="1" applyBorder="1" applyAlignment="1">
      <alignment horizontal="center"/>
    </xf>
    <xf numFmtId="0" fontId="14" fillId="8" borderId="7" xfId="0" applyFont="1" applyFill="1" applyBorder="1" applyAlignment="1">
      <alignment horizontal="center"/>
    </xf>
    <xf numFmtId="14" fontId="14" fillId="8" borderId="7" xfId="0" applyNumberFormat="1" applyFont="1" applyFill="1" applyBorder="1" applyAlignment="1">
      <alignment horizontal="center"/>
    </xf>
    <xf numFmtId="164" fontId="14" fillId="8" borderId="7" xfId="0" applyNumberFormat="1" applyFont="1" applyFill="1" applyBorder="1" applyAlignment="1" applyProtection="1">
      <alignment horizontal="center"/>
      <protection locked="0"/>
    </xf>
    <xf numFmtId="2" fontId="14" fillId="8" borderId="7" xfId="0" applyNumberFormat="1" applyFont="1" applyFill="1" applyBorder="1" applyAlignment="1" applyProtection="1">
      <alignment horizontal="center"/>
      <protection locked="0"/>
    </xf>
    <xf numFmtId="2" fontId="14" fillId="8" borderId="7" xfId="0" applyNumberFormat="1" applyFont="1" applyFill="1" applyBorder="1" applyAlignment="1">
      <alignment horizontal="center"/>
    </xf>
    <xf numFmtId="2" fontId="19" fillId="8" borderId="7" xfId="0" applyNumberFormat="1" applyFont="1" applyFill="1" applyBorder="1" applyAlignment="1" applyProtection="1">
      <alignment horizontal="center"/>
      <protection locked="0"/>
    </xf>
    <xf numFmtId="2" fontId="15" fillId="8" borderId="7" xfId="0" applyNumberFormat="1" applyFont="1" applyFill="1" applyBorder="1" applyAlignment="1" applyProtection="1">
      <alignment horizontal="center"/>
      <protection locked="0"/>
    </xf>
    <xf numFmtId="0" fontId="14" fillId="8" borderId="7" xfId="0" applyFont="1" applyFill="1" applyBorder="1" applyAlignment="1">
      <alignment horizontal="center" wrapText="1"/>
    </xf>
    <xf numFmtId="164" fontId="14" fillId="8" borderId="7" xfId="0" applyNumberFormat="1" applyFont="1" applyFill="1" applyBorder="1" applyAlignment="1">
      <alignment horizontal="center" wrapText="1"/>
    </xf>
    <xf numFmtId="165" fontId="14" fillId="8" borderId="7" xfId="0" applyNumberFormat="1" applyFont="1" applyFill="1" applyBorder="1" applyAlignment="1" applyProtection="1">
      <alignment horizontal="center" wrapText="1"/>
    </xf>
    <xf numFmtId="2" fontId="18" fillId="8" borderId="7" xfId="0" applyNumberFormat="1" applyFont="1" applyFill="1" applyBorder="1" applyAlignment="1">
      <alignment horizontal="center"/>
    </xf>
    <xf numFmtId="2" fontId="0" fillId="0" borderId="0" xfId="0" applyNumberFormat="1"/>
    <xf numFmtId="0" fontId="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0" fontId="17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80910B"/>
      <color rgb="FF3B4A1E"/>
      <color rgb="FF808000"/>
      <color rgb="FFFFCC66"/>
      <color rgb="FFFFCD3F"/>
      <color rgb="FFC5C365"/>
      <color rgb="FFCCCC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XFD30"/>
  <sheetViews>
    <sheetView showGridLines="0" zoomScaleNormal="100" workbookViewId="0">
      <selection activeCell="A21" sqref="A21"/>
    </sheetView>
  </sheetViews>
  <sheetFormatPr defaultRowHeight="13.2"/>
  <cols>
    <col min="1" max="1" width="27.5546875" customWidth="1"/>
    <col min="2" max="2" width="15.33203125" customWidth="1"/>
    <col min="3" max="16" width="16.6640625" customWidth="1"/>
    <col min="17" max="17" width="12.33203125" customWidth="1"/>
  </cols>
  <sheetData>
    <row r="1" spans="1:16384" ht="17.399999999999999">
      <c r="A1" s="131" t="s">
        <v>13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</row>
    <row r="2" spans="1:16384" ht="15.6">
      <c r="A2" s="132" t="s">
        <v>11</v>
      </c>
      <c r="B2" s="132"/>
      <c r="C2" s="132"/>
      <c r="D2" s="132"/>
      <c r="E2" s="1"/>
      <c r="F2" s="1"/>
      <c r="G2" s="1"/>
      <c r="H2" s="2"/>
      <c r="I2" s="133"/>
      <c r="J2" s="133"/>
      <c r="K2" s="133"/>
      <c r="L2" s="133"/>
      <c r="M2" s="133"/>
      <c r="N2" s="133"/>
      <c r="O2" s="133"/>
      <c r="P2" s="133"/>
      <c r="Q2" s="133"/>
    </row>
    <row r="3" spans="1:16384" ht="13.8" thickBot="1">
      <c r="A3" s="24" t="s">
        <v>12</v>
      </c>
      <c r="B3" s="24"/>
      <c r="C3" s="25">
        <v>40311</v>
      </c>
    </row>
    <row r="4" spans="1:16384" ht="13.8" thickBot="1">
      <c r="A4" s="22" t="s">
        <v>8</v>
      </c>
      <c r="B4" s="37" t="s">
        <v>19</v>
      </c>
      <c r="C4" s="23" t="s">
        <v>4</v>
      </c>
      <c r="D4" s="23" t="s">
        <v>5</v>
      </c>
      <c r="E4" s="23" t="s">
        <v>6</v>
      </c>
      <c r="F4" s="23" t="s">
        <v>0</v>
      </c>
      <c r="G4" s="23" t="s">
        <v>1</v>
      </c>
      <c r="H4" s="23" t="s">
        <v>2</v>
      </c>
      <c r="I4" s="23" t="s">
        <v>3</v>
      </c>
      <c r="J4" s="23" t="s">
        <v>4</v>
      </c>
      <c r="K4" s="23" t="s">
        <v>5</v>
      </c>
      <c r="L4" s="23" t="s">
        <v>6</v>
      </c>
      <c r="M4" s="23" t="s">
        <v>0</v>
      </c>
      <c r="N4" s="23" t="s">
        <v>1</v>
      </c>
      <c r="O4" s="23" t="s">
        <v>2</v>
      </c>
      <c r="P4" s="23" t="s">
        <v>3</v>
      </c>
      <c r="Q4" s="23" t="s">
        <v>7</v>
      </c>
    </row>
    <row r="5" spans="1:16384" ht="13.8" thickBot="1">
      <c r="A5" s="26" t="s">
        <v>9</v>
      </c>
      <c r="B5" s="39"/>
      <c r="C5" s="31">
        <f>IF($C$3=0,"",$C$3-13)</f>
        <v>40298</v>
      </c>
      <c r="D5" s="15">
        <f>IF($C$3=0,"",$C$3-12)</f>
        <v>40299</v>
      </c>
      <c r="E5" s="15">
        <f>IF($C$3=0,"",$C$3-11)</f>
        <v>40300</v>
      </c>
      <c r="F5" s="15">
        <f>IF($C$3=0,"",$C$3-10)</f>
        <v>40301</v>
      </c>
      <c r="G5" s="15">
        <f>IF($C$3=0,"",$C$3-9)</f>
        <v>40302</v>
      </c>
      <c r="H5" s="15">
        <f>IF($C$3=0,"",$C$3-8)</f>
        <v>40303</v>
      </c>
      <c r="I5" s="15">
        <f>IF($C$3=0,"",$C$3-7)</f>
        <v>40304</v>
      </c>
      <c r="J5" s="15">
        <f>IF($C$3=0,"",$C$3-6)</f>
        <v>40305</v>
      </c>
      <c r="K5" s="15">
        <f>IF($C$3=0,"",$C$3-5)</f>
        <v>40306</v>
      </c>
      <c r="L5" s="15">
        <f>IF($C$3=0,"",$C$3-4)</f>
        <v>40307</v>
      </c>
      <c r="M5" s="15">
        <f>IF($C$3=0,"",$C$3-3)</f>
        <v>40308</v>
      </c>
      <c r="N5" s="15">
        <f>IF($C$3=0,"",$C$3-2)</f>
        <v>40309</v>
      </c>
      <c r="O5" s="15">
        <f>IF($C$3=0,"",$C$3-1)</f>
        <v>40310</v>
      </c>
      <c r="P5" s="15">
        <f>IF($C$3=0,"",$C$3-0)</f>
        <v>40311</v>
      </c>
      <c r="Q5" s="44"/>
    </row>
    <row r="6" spans="1:16384" s="3" customFormat="1" ht="13.8" thickBot="1">
      <c r="A6" s="27" t="s">
        <v>14</v>
      </c>
      <c r="B6" s="40"/>
      <c r="C6" s="32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45"/>
    </row>
    <row r="7" spans="1:16384" s="3" customFormat="1" ht="13.8" thickBot="1">
      <c r="A7" s="27" t="s">
        <v>15</v>
      </c>
      <c r="B7" s="40"/>
      <c r="C7" s="32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45"/>
    </row>
    <row r="8" spans="1:16384" s="4" customFormat="1" ht="13.8" thickBot="1">
      <c r="A8" s="28" t="s">
        <v>16</v>
      </c>
      <c r="B8" s="41"/>
      <c r="C8" s="33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46"/>
    </row>
    <row r="9" spans="1:16384" s="6" customFormat="1" ht="13.8" thickBot="1">
      <c r="A9" s="29" t="s">
        <v>21</v>
      </c>
      <c r="B9" s="42"/>
      <c r="C9" s="34">
        <f>(((IF(C7&lt;C6,C7+1,C7)-C6) - INT((IF(C7&lt;C6,C7+1,C7)-C6)))*24) - C8</f>
        <v>0</v>
      </c>
      <c r="D9" s="18">
        <f t="shared" ref="D9:P9" si="0">(((IF(D7&lt;D6,D7+1,D7)-D6) - INT((IF(D7&lt;D6,D7+1,D7)-D6)))*24) - D8</f>
        <v>0</v>
      </c>
      <c r="E9" s="18">
        <f t="shared" si="0"/>
        <v>0</v>
      </c>
      <c r="F9" s="18">
        <f t="shared" si="0"/>
        <v>0</v>
      </c>
      <c r="G9" s="18">
        <f t="shared" si="0"/>
        <v>0</v>
      </c>
      <c r="H9" s="18">
        <f t="shared" si="0"/>
        <v>0</v>
      </c>
      <c r="I9" s="18">
        <f t="shared" si="0"/>
        <v>0</v>
      </c>
      <c r="J9" s="18">
        <f t="shared" si="0"/>
        <v>0</v>
      </c>
      <c r="K9" s="18">
        <f t="shared" si="0"/>
        <v>0</v>
      </c>
      <c r="L9" s="18">
        <f t="shared" si="0"/>
        <v>0</v>
      </c>
      <c r="M9" s="18">
        <f t="shared" si="0"/>
        <v>0</v>
      </c>
      <c r="N9" s="18">
        <f t="shared" si="0"/>
        <v>0</v>
      </c>
      <c r="O9" s="18">
        <f t="shared" si="0"/>
        <v>0</v>
      </c>
      <c r="P9" s="18">
        <f t="shared" si="0"/>
        <v>0</v>
      </c>
      <c r="Q9" s="4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s="6" customFormat="1" ht="15.6" thickBot="1">
      <c r="A10" s="30" t="s">
        <v>20</v>
      </c>
      <c r="B10" s="42"/>
      <c r="C10" s="35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4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s="6" customFormat="1" ht="13.8" thickBot="1">
      <c r="A11" s="29" t="s">
        <v>17</v>
      </c>
      <c r="B11" s="42"/>
      <c r="C11" s="33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4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s="6" customFormat="1" ht="13.8" thickBot="1">
      <c r="A12" s="30" t="s">
        <v>18</v>
      </c>
      <c r="B12" s="43"/>
      <c r="C12" s="36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48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13.8" thickBot="1">
      <c r="A13" s="7"/>
      <c r="B13" s="38"/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3">
        <f t="shared" ref="Q13:Q16" si="1">SUM(C13:P13)</f>
        <v>0</v>
      </c>
    </row>
    <row r="14" spans="1:16384" ht="13.8" thickBot="1">
      <c r="A14" s="7"/>
      <c r="B14" s="8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4">
        <f t="shared" si="1"/>
        <v>0</v>
      </c>
    </row>
    <row r="15" spans="1:16384" ht="13.8" thickBot="1">
      <c r="A15" s="7"/>
      <c r="B15" s="8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4">
        <f t="shared" si="1"/>
        <v>0</v>
      </c>
    </row>
    <row r="16" spans="1:16384" ht="27" customHeight="1" thickBot="1">
      <c r="A16" s="11"/>
      <c r="B16" s="8"/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4">
        <f t="shared" si="1"/>
        <v>0</v>
      </c>
    </row>
    <row r="17" spans="1:17" ht="13.8" thickBot="1">
      <c r="A17" s="11"/>
      <c r="B17" s="8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4">
        <f>SUM(C17:P17)</f>
        <v>0</v>
      </c>
    </row>
    <row r="18" spans="1:17" ht="13.8" thickBot="1">
      <c r="A18" s="11"/>
      <c r="B18" s="8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4">
        <f t="shared" ref="Q18:Q30" si="2">SUM(C18:P18)</f>
        <v>0</v>
      </c>
    </row>
    <row r="19" spans="1:17" ht="13.8" thickBot="1">
      <c r="A19" s="12"/>
      <c r="B19" s="8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4">
        <f t="shared" si="2"/>
        <v>0</v>
      </c>
    </row>
    <row r="20" spans="1:17" ht="13.8" thickBot="1">
      <c r="A20" s="12"/>
      <c r="B20" s="8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4">
        <f t="shared" si="2"/>
        <v>0</v>
      </c>
    </row>
    <row r="21" spans="1:17" ht="13.8" thickBot="1">
      <c r="A21" s="12"/>
      <c r="B21" s="8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4">
        <f t="shared" si="2"/>
        <v>0</v>
      </c>
    </row>
    <row r="22" spans="1:17" ht="13.8" thickBot="1">
      <c r="A22" s="12"/>
      <c r="B22" s="8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4">
        <f t="shared" si="2"/>
        <v>0</v>
      </c>
    </row>
    <row r="23" spans="1:17" ht="13.8" thickBot="1">
      <c r="A23" s="12"/>
      <c r="B23" s="8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4">
        <f t="shared" si="2"/>
        <v>0</v>
      </c>
    </row>
    <row r="24" spans="1:17" ht="13.8" thickBot="1">
      <c r="A24" s="12"/>
      <c r="B24" s="8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4">
        <f t="shared" si="2"/>
        <v>0</v>
      </c>
    </row>
    <row r="25" spans="1:17" ht="13.8" thickBot="1">
      <c r="A25" s="12"/>
      <c r="B25" s="8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4">
        <f t="shared" si="2"/>
        <v>0</v>
      </c>
    </row>
    <row r="26" spans="1:17" ht="13.8" thickBot="1">
      <c r="A26" s="12"/>
      <c r="B26" s="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4">
        <f t="shared" si="2"/>
        <v>0</v>
      </c>
    </row>
    <row r="27" spans="1:17" ht="13.8" thickBot="1">
      <c r="A27" s="12"/>
      <c r="B27" s="8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4">
        <f t="shared" si="2"/>
        <v>0</v>
      </c>
    </row>
    <row r="28" spans="1:17" ht="13.8" thickBot="1">
      <c r="A28" s="12"/>
      <c r="B28" s="8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4">
        <f t="shared" si="2"/>
        <v>0</v>
      </c>
    </row>
    <row r="29" spans="1:17" ht="13.8" thickBot="1">
      <c r="A29" s="12"/>
      <c r="B29" s="8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4">
        <f t="shared" si="2"/>
        <v>0</v>
      </c>
    </row>
    <row r="30" spans="1:17" ht="13.8" thickBot="1">
      <c r="A30" s="21" t="s">
        <v>10</v>
      </c>
      <c r="B30" s="49"/>
      <c r="C30" s="18">
        <f t="shared" ref="C30:M30" si="3">IF(SUM(C13:C29)&lt;&gt;C9,"Total not correct.",SUM(C13:C29))</f>
        <v>0</v>
      </c>
      <c r="D30" s="18">
        <f t="shared" si="3"/>
        <v>0</v>
      </c>
      <c r="E30" s="18">
        <f t="shared" si="3"/>
        <v>0</v>
      </c>
      <c r="F30" s="18">
        <f t="shared" si="3"/>
        <v>0</v>
      </c>
      <c r="G30" s="18">
        <f t="shared" si="3"/>
        <v>0</v>
      </c>
      <c r="H30" s="18">
        <f t="shared" si="3"/>
        <v>0</v>
      </c>
      <c r="I30" s="18">
        <f t="shared" si="3"/>
        <v>0</v>
      </c>
      <c r="J30" s="18">
        <f t="shared" si="3"/>
        <v>0</v>
      </c>
      <c r="K30" s="18">
        <f t="shared" si="3"/>
        <v>0</v>
      </c>
      <c r="L30" s="18">
        <f t="shared" si="3"/>
        <v>0</v>
      </c>
      <c r="M30" s="18">
        <f t="shared" si="3"/>
        <v>0</v>
      </c>
      <c r="N30" s="18">
        <f>IF(SUM(N13:N29)&lt;&gt;N9,"Total not correct.",SUM(N13:N29))</f>
        <v>0</v>
      </c>
      <c r="O30" s="18">
        <f t="shared" ref="O30:P30" si="4">IF(SUM(O13:O29)&lt;&gt;O9,"Total not correct.",SUM(O13:O29))</f>
        <v>0</v>
      </c>
      <c r="P30" s="18">
        <f t="shared" si="4"/>
        <v>0</v>
      </c>
      <c r="Q30" s="18">
        <f t="shared" si="2"/>
        <v>0</v>
      </c>
    </row>
  </sheetData>
  <sheetProtection password="8CBC" sheet="1" objects="1" scenarios="1"/>
  <mergeCells count="3">
    <mergeCell ref="A1:Q1"/>
    <mergeCell ref="A2:D2"/>
    <mergeCell ref="I2:Q2"/>
  </mergeCells>
  <phoneticPr fontId="3" type="noConversion"/>
  <dataValidations count="6">
    <dataValidation type="time" allowBlank="1" showInputMessage="1" showErrorMessage="1" errorTitle="Start Time" error="Please enter time in the following format:  hour:minute am/pm  For example:  1:30 pm or 12:45 am" sqref="C6:P7">
      <formula1>0</formula1>
      <formula2>0.999305555555556</formula2>
    </dataValidation>
    <dataValidation type="decimal" allowBlank="1" showInputMessage="1" showErrorMessage="1" errorTitle="Hours Worked" error="Must enter a number between 0 and 24.  Examples:  2.5, 3.25, 4" sqref="C8">
      <formula1>0</formula1>
      <formula2>24</formula2>
    </dataValidation>
    <dataValidation type="decimal" allowBlank="1" showInputMessage="1" showErrorMessage="1" errorTitle="Hours Worked" error="Must enter a decimal number between 0 and 24.  Examples: 3.25, 2.5, 4" sqref="C13:P29">
      <formula1>0</formula1>
      <formula2>24</formula2>
    </dataValidation>
    <dataValidation type="list" allowBlank="1" showInputMessage="1" showErrorMessage="1" errorTitle="Client/Subclient" error="Please choose from list provided.  Press small arrow button on the left side of this box." sqref="B13:B29">
      <formula1>"GWall/GWall, JHLC/Barge, JHLC/RWall Personal,PWI/Cross Heart,PWI/PWI,EPub/Sis Schubert's, EPub/EPub, Coach/Small Group"</formula1>
    </dataValidation>
    <dataValidation type="list" allowBlank="1" showInputMessage="1" showErrorMessage="1" errorTitle="Location Worked" error="Please choose from list provided.  Press small arrow button on the left side of this box." sqref="C10:P10">
      <formula1>"Breckenridge Corp Office, Springleaf Corp Office, Olive Branch Corp Office, Jackson Corp Office, Employee's Home Office, Client - Commerce Street, Client - Raleigh Place, Client - Schubert's AL, Other Location - Describe Below"</formula1>
    </dataValidation>
    <dataValidation type="list" allowBlank="1" showInputMessage="1" showErrorMessage="1" errorTitle="Equipment and Supplies" error="Please choose from list provided.  Press small arrow button on the left side of this box." sqref="C12:P12">
      <formula1>"Me Personallly, PWI, Client, A Combination"</formula1>
    </dataValidation>
  </dataValidations>
  <pageMargins left="0.75" right="0.75" top="1" bottom="1" header="0.5" footer="0.5"/>
  <pageSetup paperSize="9" orientation="landscape" horizontalDpi="360" verticalDpi="36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autoPageBreaks="0"/>
  </sheetPr>
  <dimension ref="A1:XFD30"/>
  <sheetViews>
    <sheetView showGridLines="0" topLeftCell="A2" zoomScaleNormal="100" workbookViewId="0">
      <pane xSplit="1" topLeftCell="I1" activePane="topRight" state="frozen"/>
      <selection activeCell="A4" sqref="A4"/>
      <selection pane="topRight" activeCell="O9" sqref="O9"/>
    </sheetView>
  </sheetViews>
  <sheetFormatPr defaultRowHeight="13.2"/>
  <cols>
    <col min="1" max="1" width="27.5546875" customWidth="1"/>
    <col min="2" max="2" width="15.33203125" customWidth="1"/>
    <col min="3" max="16" width="16.6640625" customWidth="1"/>
    <col min="17" max="17" width="12.33203125" customWidth="1"/>
  </cols>
  <sheetData>
    <row r="1" spans="1:16384" ht="17.399999999999999">
      <c r="A1" s="131" t="s">
        <v>13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</row>
    <row r="2" spans="1:16384" ht="15.6">
      <c r="A2" s="132" t="s">
        <v>11</v>
      </c>
      <c r="B2" s="132"/>
      <c r="C2" s="132"/>
      <c r="D2" s="132"/>
      <c r="E2" s="1"/>
      <c r="F2" s="1"/>
      <c r="G2" s="1"/>
      <c r="H2" s="2"/>
      <c r="I2" s="133"/>
      <c r="J2" s="133"/>
      <c r="K2" s="133"/>
      <c r="L2" s="133"/>
      <c r="M2" s="133"/>
      <c r="N2" s="133"/>
      <c r="O2" s="133"/>
      <c r="P2" s="133"/>
      <c r="Q2" s="133"/>
    </row>
    <row r="3" spans="1:16384" ht="13.8" thickBot="1">
      <c r="A3" s="24" t="s">
        <v>12</v>
      </c>
      <c r="B3" s="24"/>
      <c r="C3" s="25">
        <v>40325</v>
      </c>
    </row>
    <row r="4" spans="1:16384" s="70" customFormat="1" ht="13.8" thickBot="1">
      <c r="A4" s="67" t="s">
        <v>8</v>
      </c>
      <c r="B4" s="68" t="s">
        <v>19</v>
      </c>
      <c r="C4" s="69" t="s">
        <v>4</v>
      </c>
      <c r="D4" s="69" t="s">
        <v>5</v>
      </c>
      <c r="E4" s="69" t="s">
        <v>6</v>
      </c>
      <c r="F4" s="69" t="s">
        <v>0</v>
      </c>
      <c r="G4" s="69" t="s">
        <v>1</v>
      </c>
      <c r="H4" s="69" t="s">
        <v>2</v>
      </c>
      <c r="I4" s="69" t="s">
        <v>3</v>
      </c>
      <c r="J4" s="69" t="s">
        <v>4</v>
      </c>
      <c r="K4" s="69" t="s">
        <v>5</v>
      </c>
      <c r="L4" s="69" t="s">
        <v>6</v>
      </c>
      <c r="M4" s="69" t="s">
        <v>0</v>
      </c>
      <c r="N4" s="69" t="s">
        <v>1</v>
      </c>
      <c r="O4" s="69" t="s">
        <v>2</v>
      </c>
      <c r="P4" s="69" t="s">
        <v>3</v>
      </c>
      <c r="Q4" s="69" t="s">
        <v>7</v>
      </c>
    </row>
    <row r="5" spans="1:16384" ht="13.8" thickBot="1">
      <c r="A5" s="50" t="s">
        <v>9</v>
      </c>
      <c r="B5" s="91"/>
      <c r="C5" s="51">
        <f>IF($C$3=0,"",$C$3-13)</f>
        <v>40312</v>
      </c>
      <c r="D5" s="52">
        <f>IF($C$3=0,"",$C$3-12)</f>
        <v>40313</v>
      </c>
      <c r="E5" s="52">
        <f>IF($C$3=0,"",$C$3-11)</f>
        <v>40314</v>
      </c>
      <c r="F5" s="52">
        <f>IF($C$3=0,"",$C$3-10)</f>
        <v>40315</v>
      </c>
      <c r="G5" s="52">
        <f>IF($C$3=0,"",$C$3-9)</f>
        <v>40316</v>
      </c>
      <c r="H5" s="52">
        <f>IF($C$3=0,"",$C$3-8)</f>
        <v>40317</v>
      </c>
      <c r="I5" s="52">
        <f>IF($C$3=0,"",$C$3-7)</f>
        <v>40318</v>
      </c>
      <c r="J5" s="52">
        <f>IF($C$3=0,"",$C$3-6)</f>
        <v>40319</v>
      </c>
      <c r="K5" s="52">
        <f>IF($C$3=0,"",$C$3-5)</f>
        <v>40320</v>
      </c>
      <c r="L5" s="52">
        <f>IF($C$3=0,"",$C$3-4)</f>
        <v>40321</v>
      </c>
      <c r="M5" s="52">
        <f>IF($C$3=0,"",$C$3-3)</f>
        <v>40322</v>
      </c>
      <c r="N5" s="52">
        <f>IF($C$3=0,"",$C$3-2)</f>
        <v>40323</v>
      </c>
      <c r="O5" s="52">
        <f>IF($C$3=0,"",$C$3-1)</f>
        <v>40324</v>
      </c>
      <c r="P5" s="52">
        <f>IF($C$3=0,"",$C$3-0)</f>
        <v>40325</v>
      </c>
      <c r="Q5" s="44"/>
    </row>
    <row r="6" spans="1:16384" s="3" customFormat="1" ht="13.8" thickBot="1">
      <c r="A6" s="53" t="s">
        <v>14</v>
      </c>
      <c r="B6" s="92"/>
      <c r="C6" s="54"/>
      <c r="D6" s="55"/>
      <c r="E6" s="55"/>
      <c r="F6" s="55">
        <v>0.27083333333333331</v>
      </c>
      <c r="G6" s="55">
        <v>0.3125</v>
      </c>
      <c r="H6" s="55">
        <v>0.29166666666666669</v>
      </c>
      <c r="I6" s="55"/>
      <c r="J6" s="55"/>
      <c r="K6" s="55"/>
      <c r="L6" s="55"/>
      <c r="M6" s="55"/>
      <c r="N6" s="55"/>
      <c r="O6" s="55">
        <v>0.47916666666666669</v>
      </c>
      <c r="P6" s="55"/>
      <c r="Q6" s="45"/>
    </row>
    <row r="7" spans="1:16384" s="3" customFormat="1" ht="13.8" thickBot="1">
      <c r="A7" s="53" t="s">
        <v>15</v>
      </c>
      <c r="B7" s="92"/>
      <c r="C7" s="54"/>
      <c r="D7" s="55"/>
      <c r="E7" s="55"/>
      <c r="F7" s="55">
        <v>0.625</v>
      </c>
      <c r="G7" s="55">
        <v>0.375</v>
      </c>
      <c r="H7" s="55">
        <v>0.875</v>
      </c>
      <c r="I7" s="55"/>
      <c r="J7" s="55"/>
      <c r="K7" s="55"/>
      <c r="L7" s="55"/>
      <c r="M7" s="55"/>
      <c r="N7" s="55"/>
      <c r="O7" s="55">
        <v>0.625</v>
      </c>
      <c r="P7" s="55"/>
      <c r="Q7" s="45"/>
    </row>
    <row r="8" spans="1:16384" s="4" customFormat="1" ht="13.8" thickBot="1">
      <c r="A8" s="56" t="s">
        <v>16</v>
      </c>
      <c r="B8" s="93"/>
      <c r="C8" s="57"/>
      <c r="D8" s="58"/>
      <c r="E8" s="58"/>
      <c r="F8" s="58">
        <v>0.5</v>
      </c>
      <c r="G8" s="58">
        <v>0</v>
      </c>
      <c r="H8" s="58">
        <v>7</v>
      </c>
      <c r="I8" s="58"/>
      <c r="J8" s="58"/>
      <c r="K8" s="58"/>
      <c r="L8" s="58"/>
      <c r="M8" s="58"/>
      <c r="N8" s="58"/>
      <c r="O8" s="58">
        <v>1</v>
      </c>
      <c r="P8" s="58"/>
      <c r="Q8" s="46"/>
    </row>
    <row r="9" spans="1:16384" s="6" customFormat="1" ht="13.8" thickBot="1">
      <c r="A9" s="59" t="s">
        <v>21</v>
      </c>
      <c r="B9" s="94"/>
      <c r="C9" s="60">
        <f>(((IF(C7&lt;C6,C7+1,C7)-C6) - INT((IF(C7&lt;C6,C7+1,C7)-C6)))*24) - C8</f>
        <v>0</v>
      </c>
      <c r="D9" s="61">
        <f t="shared" ref="D9:P9" si="0">(((IF(D7&lt;D6,D7+1,D7)-D6) - INT((IF(D7&lt;D6,D7+1,D7)-D6)))*24) - D8</f>
        <v>0</v>
      </c>
      <c r="E9" s="61">
        <f t="shared" si="0"/>
        <v>0</v>
      </c>
      <c r="F9" s="61">
        <f t="shared" si="0"/>
        <v>8</v>
      </c>
      <c r="G9" s="61">
        <f t="shared" si="0"/>
        <v>1.5</v>
      </c>
      <c r="H9" s="61">
        <f t="shared" si="0"/>
        <v>6.9999999999999982</v>
      </c>
      <c r="I9" s="61">
        <f t="shared" si="0"/>
        <v>0</v>
      </c>
      <c r="J9" s="61">
        <f t="shared" si="0"/>
        <v>0</v>
      </c>
      <c r="K9" s="61">
        <f t="shared" si="0"/>
        <v>0</v>
      </c>
      <c r="L9" s="61">
        <f t="shared" si="0"/>
        <v>0</v>
      </c>
      <c r="M9" s="61">
        <f t="shared" si="0"/>
        <v>0</v>
      </c>
      <c r="N9" s="61">
        <f t="shared" si="0"/>
        <v>0</v>
      </c>
      <c r="O9" s="61">
        <f t="shared" si="0"/>
        <v>2.4999999999999996</v>
      </c>
      <c r="P9" s="61">
        <f t="shared" si="0"/>
        <v>0</v>
      </c>
      <c r="Q9" s="4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s="6" customFormat="1" ht="15.6" thickBot="1">
      <c r="A10" s="62" t="s">
        <v>20</v>
      </c>
      <c r="B10" s="94"/>
      <c r="C10" s="63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4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s="6" customFormat="1" ht="13.8" thickBot="1">
      <c r="A11" s="59" t="s">
        <v>17</v>
      </c>
      <c r="B11" s="94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4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s="6" customFormat="1" ht="13.8" thickBot="1">
      <c r="A12" s="62" t="s">
        <v>18</v>
      </c>
      <c r="B12" s="95"/>
      <c r="C12" s="65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48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13.8" thickBot="1">
      <c r="A13" s="7" t="s">
        <v>22</v>
      </c>
      <c r="B13" s="38" t="s">
        <v>23</v>
      </c>
      <c r="C13" s="9"/>
      <c r="D13" s="10"/>
      <c r="E13" s="10"/>
      <c r="F13" s="10">
        <v>5</v>
      </c>
      <c r="G13" s="10"/>
      <c r="H13" s="10">
        <v>2</v>
      </c>
      <c r="I13" s="10"/>
      <c r="J13" s="10"/>
      <c r="K13" s="10"/>
      <c r="L13" s="10"/>
      <c r="M13" s="10"/>
      <c r="N13" s="10"/>
      <c r="O13" s="10"/>
      <c r="P13" s="10"/>
      <c r="Q13" s="13">
        <f t="shared" ref="Q13:Q16" si="1">SUM(C13:P13)</f>
        <v>7</v>
      </c>
    </row>
    <row r="14" spans="1:16384" ht="13.8" thickBot="1">
      <c r="A14" s="7" t="s">
        <v>24</v>
      </c>
      <c r="B14" s="8" t="s">
        <v>23</v>
      </c>
      <c r="C14" s="10"/>
      <c r="D14" s="10"/>
      <c r="E14" s="10"/>
      <c r="F14" s="10">
        <v>1</v>
      </c>
      <c r="G14" s="10">
        <v>1.5</v>
      </c>
      <c r="H14" s="10"/>
      <c r="I14" s="10"/>
      <c r="J14" s="10"/>
      <c r="K14" s="10"/>
      <c r="L14" s="10"/>
      <c r="M14" s="10"/>
      <c r="N14" s="10"/>
      <c r="O14" s="10"/>
      <c r="P14" s="10"/>
      <c r="Q14" s="14">
        <f t="shared" si="1"/>
        <v>2.5</v>
      </c>
    </row>
    <row r="15" spans="1:16384" ht="13.8" thickBot="1">
      <c r="A15" s="7" t="s">
        <v>25</v>
      </c>
      <c r="B15" s="8" t="s">
        <v>23</v>
      </c>
      <c r="C15" s="10"/>
      <c r="D15" s="10"/>
      <c r="E15" s="10"/>
      <c r="F15" s="10">
        <v>0.5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4">
        <f t="shared" si="1"/>
        <v>0.5</v>
      </c>
    </row>
    <row r="16" spans="1:16384" ht="27" customHeight="1" thickBot="1">
      <c r="A16" s="11" t="s">
        <v>26</v>
      </c>
      <c r="B16" s="8" t="s">
        <v>23</v>
      </c>
      <c r="C16" s="9"/>
      <c r="D16" s="10"/>
      <c r="E16" s="10"/>
      <c r="F16" s="10">
        <v>0.5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4">
        <f t="shared" si="1"/>
        <v>0.5</v>
      </c>
    </row>
    <row r="17" spans="1:17" ht="27" thickBot="1">
      <c r="A17" s="11" t="s">
        <v>27</v>
      </c>
      <c r="B17" s="8" t="s">
        <v>23</v>
      </c>
      <c r="C17" s="10"/>
      <c r="D17" s="10"/>
      <c r="E17" s="10"/>
      <c r="F17" s="10">
        <v>0.5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4">
        <f>SUM(C17:P17)</f>
        <v>0.5</v>
      </c>
    </row>
    <row r="18" spans="1:17" ht="27" thickBot="1">
      <c r="A18" s="11" t="s">
        <v>28</v>
      </c>
      <c r="B18" s="8" t="s">
        <v>23</v>
      </c>
      <c r="C18" s="10"/>
      <c r="D18" s="10"/>
      <c r="E18" s="10"/>
      <c r="F18" s="10">
        <v>0.5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4">
        <f t="shared" ref="Q18:Q30" si="2">SUM(C18:P18)</f>
        <v>0.5</v>
      </c>
    </row>
    <row r="19" spans="1:17" ht="13.8" thickBot="1">
      <c r="A19" s="12" t="s">
        <v>29</v>
      </c>
      <c r="B19" s="8" t="s">
        <v>23</v>
      </c>
      <c r="C19" s="10"/>
      <c r="D19" s="10"/>
      <c r="E19" s="10"/>
      <c r="F19" s="10"/>
      <c r="G19" s="10"/>
      <c r="H19" s="10">
        <v>3</v>
      </c>
      <c r="I19" s="10"/>
      <c r="J19" s="10"/>
      <c r="K19" s="10"/>
      <c r="L19" s="10"/>
      <c r="M19" s="10"/>
      <c r="N19" s="10"/>
      <c r="O19" s="10"/>
      <c r="P19" s="10"/>
      <c r="Q19" s="14">
        <f t="shared" si="2"/>
        <v>3</v>
      </c>
    </row>
    <row r="20" spans="1:17" ht="27" thickBot="1">
      <c r="A20" s="12" t="s">
        <v>30</v>
      </c>
      <c r="B20" s="8" t="s">
        <v>23</v>
      </c>
      <c r="C20" s="10"/>
      <c r="D20" s="10"/>
      <c r="E20" s="10"/>
      <c r="F20" s="10"/>
      <c r="G20" s="10"/>
      <c r="H20" s="10">
        <v>2</v>
      </c>
      <c r="I20" s="10"/>
      <c r="J20" s="10"/>
      <c r="K20" s="10"/>
      <c r="L20" s="10"/>
      <c r="M20" s="10"/>
      <c r="N20" s="10"/>
      <c r="O20" s="10"/>
      <c r="P20" s="10"/>
      <c r="Q20" s="14">
        <f t="shared" si="2"/>
        <v>2</v>
      </c>
    </row>
    <row r="21" spans="1:17" ht="27" thickBot="1">
      <c r="A21" s="12" t="s">
        <v>31</v>
      </c>
      <c r="B21" s="8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>
        <v>2.5</v>
      </c>
      <c r="P21" s="10"/>
      <c r="Q21" s="14">
        <f t="shared" si="2"/>
        <v>2.5</v>
      </c>
    </row>
    <row r="22" spans="1:17" ht="13.8" thickBot="1">
      <c r="A22" s="12"/>
      <c r="B22" s="8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4">
        <f t="shared" si="2"/>
        <v>0</v>
      </c>
    </row>
    <row r="23" spans="1:17" ht="13.8" thickBot="1">
      <c r="A23" s="12"/>
      <c r="B23" s="8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4">
        <f t="shared" si="2"/>
        <v>0</v>
      </c>
    </row>
    <row r="24" spans="1:17" ht="13.8" thickBot="1">
      <c r="A24" s="12"/>
      <c r="B24" s="8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4">
        <f t="shared" si="2"/>
        <v>0</v>
      </c>
    </row>
    <row r="25" spans="1:17" ht="13.8" thickBot="1">
      <c r="A25" s="12"/>
      <c r="B25" s="8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4">
        <f t="shared" si="2"/>
        <v>0</v>
      </c>
    </row>
    <row r="26" spans="1:17" ht="13.8" thickBot="1">
      <c r="A26" s="12"/>
      <c r="B26" s="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4">
        <f t="shared" si="2"/>
        <v>0</v>
      </c>
    </row>
    <row r="27" spans="1:17" ht="13.8" thickBot="1">
      <c r="A27" s="12"/>
      <c r="B27" s="8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4">
        <f t="shared" si="2"/>
        <v>0</v>
      </c>
    </row>
    <row r="28" spans="1:17" ht="13.8" thickBot="1">
      <c r="A28" s="12"/>
      <c r="B28" s="8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4">
        <f t="shared" si="2"/>
        <v>0</v>
      </c>
    </row>
    <row r="29" spans="1:17" ht="13.8" thickBot="1">
      <c r="A29" s="12"/>
      <c r="B29" s="8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4">
        <f t="shared" si="2"/>
        <v>0</v>
      </c>
    </row>
    <row r="30" spans="1:17" ht="13.8" thickBot="1">
      <c r="A30" s="98" t="s">
        <v>10</v>
      </c>
      <c r="B30" s="97"/>
      <c r="C30" s="61">
        <f t="shared" ref="C30:M30" si="3">IF(SUM(C13:C29)&lt;&gt;C9,"Total not correct.",SUM(C13:C29))</f>
        <v>0</v>
      </c>
      <c r="D30" s="61">
        <f t="shared" si="3"/>
        <v>0</v>
      </c>
      <c r="E30" s="61">
        <f t="shared" si="3"/>
        <v>0</v>
      </c>
      <c r="F30" s="61">
        <f t="shared" si="3"/>
        <v>8</v>
      </c>
      <c r="G30" s="61">
        <f t="shared" si="3"/>
        <v>1.5</v>
      </c>
      <c r="H30" s="61">
        <f t="shared" si="3"/>
        <v>7</v>
      </c>
      <c r="I30" s="61">
        <f t="shared" si="3"/>
        <v>0</v>
      </c>
      <c r="J30" s="61">
        <f t="shared" si="3"/>
        <v>0</v>
      </c>
      <c r="K30" s="61">
        <f t="shared" si="3"/>
        <v>0</v>
      </c>
      <c r="L30" s="61">
        <f t="shared" si="3"/>
        <v>0</v>
      </c>
      <c r="M30" s="61">
        <f t="shared" si="3"/>
        <v>0</v>
      </c>
      <c r="N30" s="61">
        <f>IF(SUM(N13:N29)&lt;&gt;N9,"Total not correct.",SUM(N13:N29))</f>
        <v>0</v>
      </c>
      <c r="O30" s="61">
        <f t="shared" ref="O30:P30" si="4">IF(SUM(O13:O29)&lt;&gt;O9,"Total not correct.",SUM(O13:O29))</f>
        <v>2.5</v>
      </c>
      <c r="P30" s="61">
        <f t="shared" si="4"/>
        <v>0</v>
      </c>
      <c r="Q30" s="61">
        <f t="shared" si="2"/>
        <v>19</v>
      </c>
    </row>
  </sheetData>
  <sheetProtection password="8CBC" sheet="1" objects="1" scenarios="1"/>
  <mergeCells count="3">
    <mergeCell ref="A1:Q1"/>
    <mergeCell ref="A2:D2"/>
    <mergeCell ref="I2:Q2"/>
  </mergeCells>
  <dataValidations count="6">
    <dataValidation type="list" allowBlank="1" showInputMessage="1" showErrorMessage="1" errorTitle="Equipment and Supplies" error="Please choose from list provided.  Press small arrow button on the left side of this box." sqref="C12:P12">
      <formula1>"Me Personallly, PWI, Client, A Combination"</formula1>
    </dataValidation>
    <dataValidation type="list" allowBlank="1" showInputMessage="1" showErrorMessage="1" errorTitle="Location Worked" error="Please choose from list provided.  Press small arrow button on the left side of this box." sqref="C10:P10">
      <formula1>"Breckenridge Corp Office, Springleaf Corp Office, Olive Branch Corp Office, Jackson Corp Office, Employee's Home Office, Client - Commerce Street, Client - Raleigh Place, Client - Schubert's AL, Other Location - Describe Below"</formula1>
    </dataValidation>
    <dataValidation type="list" allowBlank="1" showInputMessage="1" showErrorMessage="1" errorTitle="Client/Subclient" error="Please choose from list provided.  Press small arrow button on the left side of this box." sqref="B13:B29">
      <formula1>"GWall/GWall, JHLC/Barge, JHLC/RWall Personal,PWI/Cross Heart,PWI/PWI,EPub/Sis Schubert's, EPub/EPub, Coach/Small Group"</formula1>
    </dataValidation>
    <dataValidation type="decimal" allowBlank="1" showInputMessage="1" showErrorMessage="1" errorTitle="Hours Worked" error="Must enter a decimal number between 0 and 24.  Examples: 3.25, 2.5, 4" sqref="C13:P29">
      <formula1>0</formula1>
      <formula2>24</formula2>
    </dataValidation>
    <dataValidation type="decimal" allowBlank="1" showInputMessage="1" showErrorMessage="1" errorTitle="Hours Worked" error="Must enter a number between 0 and 24.  Examples:  2.5, 3.25, 4" sqref="C8">
      <formula1>0</formula1>
      <formula2>24</formula2>
    </dataValidation>
    <dataValidation type="time" allowBlank="1" showInputMessage="1" showErrorMessage="1" errorTitle="Start Time" error="Please enter time in the following format:  hour:minute am/pm  For example:  1:30 pm or 12:45 am" sqref="C6:P7">
      <formula1>0</formula1>
      <formula2>0.999305555555556</formula2>
    </dataValidation>
  </dataValidations>
  <pageMargins left="0.75" right="0.75" top="1" bottom="1" header="0.5" footer="0.5"/>
  <pageSetup paperSize="9" orientation="landscape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autoPageBreaks="0"/>
  </sheetPr>
  <dimension ref="A1:XFD30"/>
  <sheetViews>
    <sheetView showGridLines="0" zoomScaleNormal="10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L16" sqref="L16"/>
    </sheetView>
  </sheetViews>
  <sheetFormatPr defaultRowHeight="13.2"/>
  <cols>
    <col min="1" max="1" width="27.5546875" customWidth="1"/>
    <col min="2" max="2" width="15.33203125" customWidth="1"/>
    <col min="3" max="16" width="16.6640625" customWidth="1"/>
    <col min="17" max="17" width="12.33203125" customWidth="1"/>
    <col min="18" max="21" width="8.88671875" customWidth="1"/>
  </cols>
  <sheetData>
    <row r="1" spans="1:16384" ht="17.399999999999999">
      <c r="A1" s="131" t="s">
        <v>13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</row>
    <row r="2" spans="1:16384" ht="15.6">
      <c r="A2" s="132" t="s">
        <v>11</v>
      </c>
      <c r="B2" s="132"/>
      <c r="C2" s="132"/>
      <c r="D2" s="132"/>
      <c r="E2" s="1"/>
      <c r="F2" s="1"/>
      <c r="G2" s="1"/>
      <c r="H2" s="2"/>
      <c r="I2" s="133"/>
      <c r="J2" s="133"/>
      <c r="K2" s="133"/>
      <c r="L2" s="133"/>
      <c r="M2" s="133"/>
      <c r="N2" s="133"/>
      <c r="O2" s="133"/>
      <c r="P2" s="133"/>
      <c r="Q2" s="133"/>
    </row>
    <row r="3" spans="1:16384" ht="13.8" thickBot="1">
      <c r="A3" s="24" t="s">
        <v>12</v>
      </c>
      <c r="B3" s="24"/>
      <c r="C3" s="25">
        <v>40339</v>
      </c>
    </row>
    <row r="4" spans="1:16384" s="70" customFormat="1" ht="13.8" thickBot="1">
      <c r="A4" s="88" t="s">
        <v>8</v>
      </c>
      <c r="B4" s="89" t="s">
        <v>19</v>
      </c>
      <c r="C4" s="90" t="s">
        <v>4</v>
      </c>
      <c r="D4" s="90" t="s">
        <v>5</v>
      </c>
      <c r="E4" s="90" t="s">
        <v>6</v>
      </c>
      <c r="F4" s="90" t="s">
        <v>0</v>
      </c>
      <c r="G4" s="90" t="s">
        <v>1</v>
      </c>
      <c r="H4" s="90" t="s">
        <v>2</v>
      </c>
      <c r="I4" s="90" t="s">
        <v>3</v>
      </c>
      <c r="J4" s="90" t="s">
        <v>4</v>
      </c>
      <c r="K4" s="90" t="s">
        <v>5</v>
      </c>
      <c r="L4" s="90" t="s">
        <v>6</v>
      </c>
      <c r="M4" s="90" t="s">
        <v>0</v>
      </c>
      <c r="N4" s="90" t="s">
        <v>1</v>
      </c>
      <c r="O4" s="90" t="s">
        <v>2</v>
      </c>
      <c r="P4" s="90" t="s">
        <v>3</v>
      </c>
      <c r="Q4" s="90" t="s">
        <v>7</v>
      </c>
    </row>
    <row r="5" spans="1:16384" ht="13.8" thickBot="1">
      <c r="A5" s="71" t="s">
        <v>9</v>
      </c>
      <c r="B5" s="91"/>
      <c r="C5" s="72">
        <f>IF($C$3=0,"",$C$3-13)</f>
        <v>40326</v>
      </c>
      <c r="D5" s="73">
        <f>IF($C$3=0,"",$C$3-12)</f>
        <v>40327</v>
      </c>
      <c r="E5" s="73">
        <f>IF($C$3=0,"",$C$3-11)</f>
        <v>40328</v>
      </c>
      <c r="F5" s="73">
        <f>IF($C$3=0,"",$C$3-10)</f>
        <v>40329</v>
      </c>
      <c r="G5" s="73">
        <f>IF($C$3=0,"",$C$3-9)</f>
        <v>40330</v>
      </c>
      <c r="H5" s="73">
        <f>IF($C$3=0,"",$C$3-8)</f>
        <v>40331</v>
      </c>
      <c r="I5" s="73">
        <f>IF($C$3=0,"",$C$3-7)</f>
        <v>40332</v>
      </c>
      <c r="J5" s="73">
        <f>IF($C$3=0,"",$C$3-6)</f>
        <v>40333</v>
      </c>
      <c r="K5" s="73">
        <f>IF($C$3=0,"",$C$3-5)</f>
        <v>40334</v>
      </c>
      <c r="L5" s="73">
        <f>IF($C$3=0,"",$C$3-4)</f>
        <v>40335</v>
      </c>
      <c r="M5" s="73">
        <f>IF($C$3=0,"",$C$3-3)</f>
        <v>40336</v>
      </c>
      <c r="N5" s="73">
        <f>IF($C$3=0,"",$C$3-2)</f>
        <v>40337</v>
      </c>
      <c r="O5" s="73">
        <f>IF($C$3=0,"",$C$3-1)</f>
        <v>40338</v>
      </c>
      <c r="P5" s="73">
        <f>IF($C$3=0,"",$C$3-0)</f>
        <v>40339</v>
      </c>
      <c r="Q5" s="44"/>
    </row>
    <row r="6" spans="1:16384" s="3" customFormat="1" ht="13.8" thickBot="1">
      <c r="A6" s="74" t="s">
        <v>14</v>
      </c>
      <c r="B6" s="92"/>
      <c r="C6" s="75">
        <v>0.32291666666666669</v>
      </c>
      <c r="D6" s="76">
        <v>0.375</v>
      </c>
      <c r="E6" s="76"/>
      <c r="F6" s="76">
        <v>0.3125</v>
      </c>
      <c r="G6" s="76">
        <v>0.85416666666666663</v>
      </c>
      <c r="H6" s="76">
        <v>0.41666666666666669</v>
      </c>
      <c r="I6" s="76"/>
      <c r="J6" s="76"/>
      <c r="K6" s="76"/>
      <c r="L6" s="76">
        <v>0.66666666666666663</v>
      </c>
      <c r="M6" s="76"/>
      <c r="N6" s="76"/>
      <c r="O6" s="76"/>
      <c r="P6" s="76"/>
      <c r="Q6" s="45"/>
    </row>
    <row r="7" spans="1:16384" s="3" customFormat="1" ht="13.8" thickBot="1">
      <c r="A7" s="74" t="s">
        <v>15</v>
      </c>
      <c r="B7" s="92"/>
      <c r="C7" s="75">
        <v>0.41666666666666669</v>
      </c>
      <c r="D7" s="76">
        <v>0.39583333333333331</v>
      </c>
      <c r="E7" s="76"/>
      <c r="F7" s="76">
        <v>0.58333333333333337</v>
      </c>
      <c r="G7" s="76">
        <v>0.875</v>
      </c>
      <c r="H7" s="76">
        <v>0.47916666666666669</v>
      </c>
      <c r="I7" s="76"/>
      <c r="J7" s="76"/>
      <c r="K7" s="76"/>
      <c r="L7" s="76">
        <v>0.79166666666666663</v>
      </c>
      <c r="M7" s="76"/>
      <c r="N7" s="76"/>
      <c r="O7" s="76"/>
      <c r="P7" s="76"/>
      <c r="Q7" s="45"/>
    </row>
    <row r="8" spans="1:16384" s="4" customFormat="1" ht="13.8" thickBot="1">
      <c r="A8" s="77" t="s">
        <v>16</v>
      </c>
      <c r="B8" s="93"/>
      <c r="C8" s="78"/>
      <c r="D8" s="79"/>
      <c r="E8" s="79"/>
      <c r="F8" s="79">
        <v>2</v>
      </c>
      <c r="G8" s="79">
        <v>0</v>
      </c>
      <c r="H8" s="79"/>
      <c r="I8" s="79"/>
      <c r="J8" s="79"/>
      <c r="K8" s="79"/>
      <c r="L8" s="79"/>
      <c r="M8" s="79"/>
      <c r="N8" s="79"/>
      <c r="O8" s="79"/>
      <c r="P8" s="79"/>
      <c r="Q8" s="46"/>
    </row>
    <row r="9" spans="1:16384" s="6" customFormat="1" ht="13.8" thickBot="1">
      <c r="A9" s="80" t="s">
        <v>21</v>
      </c>
      <c r="B9" s="94"/>
      <c r="C9" s="81">
        <f>(((IF(C7&lt;C6,C7+1,C7)-C6) - INT((IF(C7&lt;C6,C7+1,C7)-C6)))*24) - C8</f>
        <v>2.25</v>
      </c>
      <c r="D9" s="82">
        <f t="shared" ref="D9:P9" si="0">(((IF(D7&lt;D6,D7+1,D7)-D6) - INT((IF(D7&lt;D6,D7+1,D7)-D6)))*24) - D8</f>
        <v>0.49999999999999956</v>
      </c>
      <c r="E9" s="82">
        <f t="shared" si="0"/>
        <v>0</v>
      </c>
      <c r="F9" s="82">
        <f t="shared" si="0"/>
        <v>4.5000000000000009</v>
      </c>
      <c r="G9" s="82">
        <f t="shared" si="0"/>
        <v>0.50000000000000089</v>
      </c>
      <c r="H9" s="82">
        <f t="shared" si="0"/>
        <v>1.5</v>
      </c>
      <c r="I9" s="82">
        <f t="shared" si="0"/>
        <v>0</v>
      </c>
      <c r="J9" s="82">
        <f t="shared" si="0"/>
        <v>0</v>
      </c>
      <c r="K9" s="82">
        <f t="shared" si="0"/>
        <v>0</v>
      </c>
      <c r="L9" s="82">
        <f t="shared" si="0"/>
        <v>3</v>
      </c>
      <c r="M9" s="82">
        <f t="shared" si="0"/>
        <v>0</v>
      </c>
      <c r="N9" s="82">
        <f t="shared" si="0"/>
        <v>0</v>
      </c>
      <c r="O9" s="82">
        <f t="shared" si="0"/>
        <v>0</v>
      </c>
      <c r="P9" s="82">
        <f t="shared" si="0"/>
        <v>0</v>
      </c>
      <c r="Q9" s="4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s="6" customFormat="1" ht="15.6" thickBot="1">
      <c r="A10" s="83" t="s">
        <v>20</v>
      </c>
      <c r="B10" s="94"/>
      <c r="C10" s="84" t="s">
        <v>33</v>
      </c>
      <c r="D10" s="85" t="s">
        <v>33</v>
      </c>
      <c r="E10" s="85"/>
      <c r="F10" s="85" t="s">
        <v>33</v>
      </c>
      <c r="G10" s="85" t="s">
        <v>33</v>
      </c>
      <c r="H10" s="85" t="s">
        <v>37</v>
      </c>
      <c r="I10" s="85"/>
      <c r="J10" s="85"/>
      <c r="K10" s="85"/>
      <c r="L10" s="85" t="s">
        <v>40</v>
      </c>
      <c r="M10" s="85"/>
      <c r="N10" s="85"/>
      <c r="O10" s="85"/>
      <c r="P10" s="85"/>
      <c r="Q10" s="4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s="6" customFormat="1" ht="13.8" thickBot="1">
      <c r="A11" s="80" t="s">
        <v>17</v>
      </c>
      <c r="B11" s="94"/>
      <c r="C11" s="78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4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s="6" customFormat="1" ht="13.8" thickBot="1">
      <c r="A12" s="83" t="s">
        <v>18</v>
      </c>
      <c r="B12" s="95"/>
      <c r="C12" s="86" t="s">
        <v>32</v>
      </c>
      <c r="D12" s="87" t="s">
        <v>32</v>
      </c>
      <c r="E12" s="87"/>
      <c r="F12" s="87" t="s">
        <v>32</v>
      </c>
      <c r="G12" s="87" t="s">
        <v>32</v>
      </c>
      <c r="H12" s="87" t="s">
        <v>38</v>
      </c>
      <c r="I12" s="87"/>
      <c r="J12" s="87"/>
      <c r="K12" s="87"/>
      <c r="L12" s="87" t="s">
        <v>41</v>
      </c>
      <c r="M12" s="87"/>
      <c r="N12" s="87"/>
      <c r="O12" s="87"/>
      <c r="P12" s="87"/>
      <c r="Q12" s="48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40.200000000000003" thickBot="1">
      <c r="A13" s="7" t="s">
        <v>35</v>
      </c>
      <c r="B13" s="38" t="s">
        <v>34</v>
      </c>
      <c r="C13" s="9">
        <v>2.25</v>
      </c>
      <c r="D13" s="10">
        <v>0.5</v>
      </c>
      <c r="E13" s="10"/>
      <c r="F13" s="10">
        <v>4.5</v>
      </c>
      <c r="G13" s="10"/>
      <c r="H13" s="10">
        <v>1.5</v>
      </c>
      <c r="I13" s="10"/>
      <c r="J13" s="10"/>
      <c r="K13" s="10"/>
      <c r="L13" s="10"/>
      <c r="M13" s="10"/>
      <c r="N13" s="10"/>
      <c r="O13" s="10"/>
      <c r="P13" s="10"/>
      <c r="Q13" s="13">
        <f t="shared" ref="Q13:Q16" si="1">SUM(C13:P13)</f>
        <v>8.75</v>
      </c>
    </row>
    <row r="14" spans="1:16384" ht="13.8" thickBot="1">
      <c r="A14" s="7" t="s">
        <v>36</v>
      </c>
      <c r="B14" s="8" t="s">
        <v>23</v>
      </c>
      <c r="C14" s="10"/>
      <c r="D14" s="10"/>
      <c r="E14" s="10"/>
      <c r="F14" s="10"/>
      <c r="G14" s="10">
        <v>0.5</v>
      </c>
      <c r="H14" s="10"/>
      <c r="I14" s="10"/>
      <c r="J14" s="10"/>
      <c r="K14" s="10"/>
      <c r="L14" s="10"/>
      <c r="M14" s="10"/>
      <c r="N14" s="10"/>
      <c r="O14" s="10"/>
      <c r="P14" s="10"/>
      <c r="Q14" s="14">
        <f t="shared" si="1"/>
        <v>0.5</v>
      </c>
    </row>
    <row r="15" spans="1:16384" ht="13.8" thickBot="1">
      <c r="A15" s="7" t="s">
        <v>39</v>
      </c>
      <c r="B15" s="8" t="s">
        <v>23</v>
      </c>
      <c r="C15" s="10"/>
      <c r="D15" s="10"/>
      <c r="E15" s="10"/>
      <c r="F15" s="10"/>
      <c r="G15" s="10"/>
      <c r="H15" s="10"/>
      <c r="I15" s="10"/>
      <c r="J15" s="10"/>
      <c r="K15" s="10"/>
      <c r="L15" s="10">
        <v>3</v>
      </c>
      <c r="M15" s="10"/>
      <c r="N15" s="10"/>
      <c r="O15" s="10"/>
      <c r="P15" s="10"/>
      <c r="Q15" s="14">
        <f t="shared" si="1"/>
        <v>3</v>
      </c>
    </row>
    <row r="16" spans="1:16384" ht="27" customHeight="1" thickBot="1">
      <c r="A16" s="11"/>
      <c r="B16" s="8"/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4">
        <f t="shared" si="1"/>
        <v>0</v>
      </c>
    </row>
    <row r="17" spans="1:17" ht="13.8" thickBot="1">
      <c r="A17" s="11"/>
      <c r="B17" s="8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4">
        <f>SUM(C17:P17)</f>
        <v>0</v>
      </c>
    </row>
    <row r="18" spans="1:17" ht="13.8" thickBot="1">
      <c r="A18" s="11"/>
      <c r="B18" s="8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4">
        <f t="shared" ref="Q18:Q30" si="2">SUM(C18:P18)</f>
        <v>0</v>
      </c>
    </row>
    <row r="19" spans="1:17" ht="13.8" thickBot="1">
      <c r="A19" s="12"/>
      <c r="B19" s="8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4">
        <f t="shared" si="2"/>
        <v>0</v>
      </c>
    </row>
    <row r="20" spans="1:17" ht="13.8" thickBot="1">
      <c r="A20" s="12"/>
      <c r="B20" s="8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4">
        <f t="shared" si="2"/>
        <v>0</v>
      </c>
    </row>
    <row r="21" spans="1:17" ht="13.8" thickBot="1">
      <c r="A21" s="12"/>
      <c r="B21" s="8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4">
        <f t="shared" si="2"/>
        <v>0</v>
      </c>
    </row>
    <row r="22" spans="1:17" ht="13.8" thickBot="1">
      <c r="A22" s="12"/>
      <c r="B22" s="8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4">
        <f t="shared" si="2"/>
        <v>0</v>
      </c>
    </row>
    <row r="23" spans="1:17" ht="13.8" thickBot="1">
      <c r="A23" s="12"/>
      <c r="B23" s="8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4">
        <f t="shared" si="2"/>
        <v>0</v>
      </c>
    </row>
    <row r="24" spans="1:17" ht="13.8" thickBot="1">
      <c r="A24" s="12"/>
      <c r="B24" s="8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4">
        <f t="shared" si="2"/>
        <v>0</v>
      </c>
    </row>
    <row r="25" spans="1:17" ht="13.8" thickBot="1">
      <c r="A25" s="12"/>
      <c r="B25" s="8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4">
        <f t="shared" si="2"/>
        <v>0</v>
      </c>
    </row>
    <row r="26" spans="1:17" ht="13.8" thickBot="1">
      <c r="A26" s="12"/>
      <c r="B26" s="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4">
        <f t="shared" si="2"/>
        <v>0</v>
      </c>
    </row>
    <row r="27" spans="1:17" ht="13.8" thickBot="1">
      <c r="A27" s="12"/>
      <c r="B27" s="8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4">
        <f t="shared" si="2"/>
        <v>0</v>
      </c>
    </row>
    <row r="28" spans="1:17" ht="13.8" thickBot="1">
      <c r="A28" s="12"/>
      <c r="B28" s="8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4">
        <f t="shared" si="2"/>
        <v>0</v>
      </c>
    </row>
    <row r="29" spans="1:17" ht="13.8" thickBot="1">
      <c r="A29" s="12"/>
      <c r="B29" s="8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4">
        <f t="shared" si="2"/>
        <v>0</v>
      </c>
    </row>
    <row r="30" spans="1:17" ht="13.8" thickBot="1">
      <c r="A30" s="96" t="s">
        <v>10</v>
      </c>
      <c r="B30" s="97"/>
      <c r="C30" s="82">
        <f t="shared" ref="C30:M30" si="3">IF(SUM(C13:C29)&lt;&gt;C9,"Total not correct.",SUM(C13:C29))</f>
        <v>2.25</v>
      </c>
      <c r="D30" s="82">
        <f t="shared" si="3"/>
        <v>0.5</v>
      </c>
      <c r="E30" s="82">
        <f t="shared" si="3"/>
        <v>0</v>
      </c>
      <c r="F30" s="82">
        <f t="shared" si="3"/>
        <v>4.5</v>
      </c>
      <c r="G30" s="82" t="str">
        <f t="shared" si="3"/>
        <v>Total not correct.</v>
      </c>
      <c r="H30" s="82">
        <f t="shared" si="3"/>
        <v>1.5</v>
      </c>
      <c r="I30" s="82">
        <f t="shared" si="3"/>
        <v>0</v>
      </c>
      <c r="J30" s="82">
        <f t="shared" si="3"/>
        <v>0</v>
      </c>
      <c r="K30" s="82">
        <f t="shared" si="3"/>
        <v>0</v>
      </c>
      <c r="L30" s="82">
        <f t="shared" si="3"/>
        <v>3</v>
      </c>
      <c r="M30" s="82">
        <f t="shared" si="3"/>
        <v>0</v>
      </c>
      <c r="N30" s="82">
        <f>IF(SUM(N13:N29)&lt;&gt;N9,"Total not correct.",SUM(N13:N29))</f>
        <v>0</v>
      </c>
      <c r="O30" s="82">
        <f t="shared" ref="O30:P30" si="4">IF(SUM(O13:O29)&lt;&gt;O9,"Total not correct.",SUM(O13:O29))</f>
        <v>0</v>
      </c>
      <c r="P30" s="82">
        <f t="shared" si="4"/>
        <v>0</v>
      </c>
      <c r="Q30" s="82">
        <f t="shared" si="2"/>
        <v>11.75</v>
      </c>
    </row>
  </sheetData>
  <mergeCells count="3">
    <mergeCell ref="A1:Q1"/>
    <mergeCell ref="A2:D2"/>
    <mergeCell ref="I2:Q2"/>
  </mergeCells>
  <dataValidations count="6">
    <dataValidation type="time" allowBlank="1" showInputMessage="1" showErrorMessage="1" errorTitle="Start Time" error="Please enter time in the following format:  hour:minute am/pm  For example:  1:30 pm or 12:45 am" sqref="C6:P7">
      <formula1>0</formula1>
      <formula2>0.999305555555556</formula2>
    </dataValidation>
    <dataValidation type="decimal" allowBlank="1" showInputMessage="1" showErrorMessage="1" errorTitle="Hours Worked" error="Must enter a number between 0 and 24.  Examples:  2.5, 3.25, 4" sqref="C8">
      <formula1>0</formula1>
      <formula2>24</formula2>
    </dataValidation>
    <dataValidation type="decimal" allowBlank="1" showInputMessage="1" showErrorMessage="1" errorTitle="Hours Worked" error="Must enter a decimal number between 0 and 24.  Examples: 3.25, 2.5, 4" sqref="C13:P29">
      <formula1>0</formula1>
      <formula2>24</formula2>
    </dataValidation>
    <dataValidation type="list" allowBlank="1" showInputMessage="1" showErrorMessage="1" errorTitle="Client/Subclient" error="Please choose from list provided.  Press small arrow button on the left side of this box." sqref="B13:B29">
      <formula1>"GWall/GWall, JHLC/Barge, JHLC/RWall Personal,PWI/Cross Heart,PWI/PWI,EPub/Sis Schubert's, EPub/EPub, Coach/Small Group"</formula1>
    </dataValidation>
    <dataValidation type="list" allowBlank="1" showInputMessage="1" showErrorMessage="1" errorTitle="Location Worked" error="Please choose from list provided.  Press small arrow button on the left side of this box." sqref="C10:P10">
      <formula1>"Breckenridge Corp Office, Springleaf Corp Office, Olive Branch Corp Office, Jackson Corp Office, Employee's Home Office, Client - Commerce Street, Client - Raleigh Place, Client - Schubert's AL, Other Location - Describe Below"</formula1>
    </dataValidation>
    <dataValidation type="list" allowBlank="1" showInputMessage="1" showErrorMessage="1" errorTitle="Equipment and Supplies" error="Please choose from list provided.  Press small arrow button on the left side of this box." sqref="C12:P12">
      <formula1>"Me Personallly, PWI, Client, A Combination"</formula1>
    </dataValidation>
  </dataValidations>
  <pageMargins left="0.75" right="0.75" top="1" bottom="1" header="0.5" footer="0.5"/>
  <pageSetup paperSize="9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FD30"/>
  <sheetViews>
    <sheetView showGridLines="0" zoomScaleNormal="10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3" sqref="B13"/>
    </sheetView>
  </sheetViews>
  <sheetFormatPr defaultRowHeight="13.2"/>
  <cols>
    <col min="1" max="1" width="27.5546875" customWidth="1"/>
    <col min="2" max="2" width="15.33203125" customWidth="1"/>
    <col min="3" max="16" width="16.6640625" customWidth="1"/>
    <col min="17" max="17" width="12.33203125" customWidth="1"/>
  </cols>
  <sheetData>
    <row r="1" spans="1:16384" ht="17.399999999999999">
      <c r="A1" s="131" t="s">
        <v>13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</row>
    <row r="2" spans="1:16384" s="101" customFormat="1" ht="17.399999999999999">
      <c r="A2" s="134" t="s">
        <v>11</v>
      </c>
      <c r="B2" s="134"/>
      <c r="C2" s="134"/>
      <c r="D2" s="134"/>
      <c r="E2" s="99"/>
      <c r="F2" s="99"/>
      <c r="G2" s="99"/>
      <c r="H2" s="100"/>
      <c r="I2" s="135"/>
      <c r="J2" s="135"/>
      <c r="K2" s="135"/>
      <c r="L2" s="135"/>
      <c r="M2" s="135"/>
      <c r="N2" s="135"/>
      <c r="O2" s="135"/>
      <c r="P2" s="135"/>
      <c r="Q2" s="135"/>
    </row>
    <row r="3" spans="1:16384" ht="13.8" thickBot="1">
      <c r="A3" s="24" t="s">
        <v>12</v>
      </c>
      <c r="B3" s="24"/>
      <c r="C3" s="25">
        <v>40353</v>
      </c>
    </row>
    <row r="4" spans="1:16384" s="70" customFormat="1" ht="13.8" thickBot="1">
      <c r="A4" s="126" t="s">
        <v>8</v>
      </c>
      <c r="B4" s="126" t="s">
        <v>19</v>
      </c>
      <c r="C4" s="119" t="s">
        <v>4</v>
      </c>
      <c r="D4" s="119" t="s">
        <v>5</v>
      </c>
      <c r="E4" s="119" t="s">
        <v>6</v>
      </c>
      <c r="F4" s="119" t="s">
        <v>0</v>
      </c>
      <c r="G4" s="119" t="s">
        <v>1</v>
      </c>
      <c r="H4" s="119" t="s">
        <v>2</v>
      </c>
      <c r="I4" s="119" t="s">
        <v>3</v>
      </c>
      <c r="J4" s="119" t="s">
        <v>4</v>
      </c>
      <c r="K4" s="119" t="s">
        <v>5</v>
      </c>
      <c r="L4" s="119" t="s">
        <v>6</v>
      </c>
      <c r="M4" s="119" t="s">
        <v>0</v>
      </c>
      <c r="N4" s="119" t="s">
        <v>1</v>
      </c>
      <c r="O4" s="119" t="s">
        <v>2</v>
      </c>
      <c r="P4" s="119" t="s">
        <v>3</v>
      </c>
      <c r="Q4" s="102" t="s">
        <v>7</v>
      </c>
    </row>
    <row r="5" spans="1:16384" ht="13.8" thickBot="1">
      <c r="A5" s="126" t="s">
        <v>9</v>
      </c>
      <c r="B5" s="103"/>
      <c r="C5" s="120">
        <f>IF($C$3=0,"",$C$3-13)</f>
        <v>40340</v>
      </c>
      <c r="D5" s="120">
        <f>IF($C$3=0,"",$C$3-12)</f>
        <v>40341</v>
      </c>
      <c r="E5" s="120">
        <f>IF($C$3=0,"",$C$3-11)</f>
        <v>40342</v>
      </c>
      <c r="F5" s="120">
        <f>IF($C$3=0,"",$C$3-10)</f>
        <v>40343</v>
      </c>
      <c r="G5" s="120">
        <f>IF($C$3=0,"",$C$3-9)</f>
        <v>40344</v>
      </c>
      <c r="H5" s="120">
        <f>IF($C$3=0,"",$C$3-8)</f>
        <v>40345</v>
      </c>
      <c r="I5" s="120">
        <f>IF($C$3=0,"",$C$3-7)</f>
        <v>40346</v>
      </c>
      <c r="J5" s="120">
        <f>IF($C$3=0,"",$C$3-6)</f>
        <v>40347</v>
      </c>
      <c r="K5" s="120">
        <f>IF($C$3=0,"",$C$3-5)</f>
        <v>40348</v>
      </c>
      <c r="L5" s="120">
        <f>IF($C$3=0,"",$C$3-4)</f>
        <v>40349</v>
      </c>
      <c r="M5" s="120">
        <f>IF($C$3=0,"",$C$3-3)</f>
        <v>40350</v>
      </c>
      <c r="N5" s="120">
        <f>IF($C$3=0,"",$C$3-2)</f>
        <v>40351</v>
      </c>
      <c r="O5" s="120">
        <f>IF($C$3=0,"",$C$3-1)</f>
        <v>40352</v>
      </c>
      <c r="P5" s="120">
        <f>IF($C$3=0,"",$C$3-0)</f>
        <v>40353</v>
      </c>
      <c r="Q5" s="104"/>
    </row>
    <row r="6" spans="1:16384" s="3" customFormat="1" ht="13.8" thickBot="1">
      <c r="A6" s="127" t="s">
        <v>14</v>
      </c>
      <c r="B6" s="105"/>
      <c r="C6" s="121"/>
      <c r="D6" s="121"/>
      <c r="E6" s="121"/>
      <c r="F6" s="121"/>
      <c r="G6" s="121">
        <v>0.33333333333333331</v>
      </c>
      <c r="H6" s="121">
        <v>0.29166666666666669</v>
      </c>
      <c r="I6" s="121">
        <v>0.29166666666666669</v>
      </c>
      <c r="J6" s="121">
        <v>0.29166666666666669</v>
      </c>
      <c r="K6" s="121"/>
      <c r="L6" s="121"/>
      <c r="M6" s="121">
        <v>0.29166666666666669</v>
      </c>
      <c r="N6" s="121">
        <v>0.29166666666666669</v>
      </c>
      <c r="O6" s="121">
        <v>0.29166666666666669</v>
      </c>
      <c r="P6" s="121"/>
      <c r="Q6" s="106"/>
    </row>
    <row r="7" spans="1:16384" s="3" customFormat="1" ht="13.8" thickBot="1">
      <c r="A7" s="127" t="s">
        <v>15</v>
      </c>
      <c r="B7" s="105"/>
      <c r="C7" s="121"/>
      <c r="D7" s="121"/>
      <c r="E7" s="121"/>
      <c r="F7" s="121"/>
      <c r="G7" s="121">
        <v>0.54166666666666663</v>
      </c>
      <c r="H7" s="121">
        <v>0.35416666666666669</v>
      </c>
      <c r="I7" s="121">
        <v>0.83333333333333337</v>
      </c>
      <c r="J7" s="121">
        <v>0.35416666666666669</v>
      </c>
      <c r="K7" s="121"/>
      <c r="L7" s="121"/>
      <c r="M7" s="121">
        <v>0.91666666666666663</v>
      </c>
      <c r="N7" s="121">
        <v>0.77083333333333337</v>
      </c>
      <c r="O7" s="121">
        <v>0.75</v>
      </c>
      <c r="P7" s="121"/>
      <c r="Q7" s="106"/>
    </row>
    <row r="8" spans="1:16384" s="4" customFormat="1" ht="13.8" thickBot="1">
      <c r="A8" s="128" t="s">
        <v>16</v>
      </c>
      <c r="B8" s="107"/>
      <c r="C8" s="122"/>
      <c r="D8" s="122"/>
      <c r="E8" s="122"/>
      <c r="F8" s="122"/>
      <c r="G8" s="122"/>
      <c r="H8" s="122">
        <v>1</v>
      </c>
      <c r="I8" s="122">
        <v>9.5</v>
      </c>
      <c r="J8" s="122">
        <v>0.5</v>
      </c>
      <c r="K8" s="122"/>
      <c r="L8" s="122"/>
      <c r="M8" s="122">
        <v>13</v>
      </c>
      <c r="N8" s="122">
        <v>8.5</v>
      </c>
      <c r="O8" s="122">
        <v>9</v>
      </c>
      <c r="P8" s="122"/>
      <c r="Q8" s="108"/>
    </row>
    <row r="9" spans="1:16384" s="6" customFormat="1" ht="13.8" thickBot="1">
      <c r="A9" s="123" t="s">
        <v>21</v>
      </c>
      <c r="B9" s="109"/>
      <c r="C9" s="123">
        <f>(((IF(C7&lt;C6,C7+1,C7)-C6) - INT((IF(C7&lt;C6,C7+1,C7)-C6)))*24) - C8</f>
        <v>0</v>
      </c>
      <c r="D9" s="123">
        <f>(((IF(D7&lt;D6,D7+1,D7)-D6) - INT((IF(D7&lt;D6,D7+1,D7)-D6)))*24) - D8</f>
        <v>0</v>
      </c>
      <c r="E9" s="123">
        <f t="shared" ref="E9:J9" si="0">(((IF(E7&lt;E6,E7+1,E7)-E6) - INT((IF(E7&lt;E6,E7+1,E7)-E6)))*24) - E8</f>
        <v>0</v>
      </c>
      <c r="F9" s="123">
        <f t="shared" si="0"/>
        <v>0</v>
      </c>
      <c r="G9" s="123">
        <f t="shared" si="0"/>
        <v>5</v>
      </c>
      <c r="H9" s="123">
        <f t="shared" si="0"/>
        <v>0.5</v>
      </c>
      <c r="I9" s="123">
        <f t="shared" si="0"/>
        <v>3.5000000000000018</v>
      </c>
      <c r="J9" s="123">
        <f t="shared" si="0"/>
        <v>1</v>
      </c>
      <c r="K9" s="123">
        <f t="shared" ref="K9:P9" si="1">(((IF(K7&lt;K6,K7+1,K7)-K6) - INT((IF(K7&lt;K6,K7+1,K7)-K6)))*24) - K8</f>
        <v>0</v>
      </c>
      <c r="L9" s="123">
        <f t="shared" si="1"/>
        <v>0</v>
      </c>
      <c r="M9" s="123">
        <f t="shared" si="1"/>
        <v>2</v>
      </c>
      <c r="N9" s="123">
        <f t="shared" si="1"/>
        <v>3</v>
      </c>
      <c r="O9" s="123">
        <f t="shared" si="1"/>
        <v>2</v>
      </c>
      <c r="P9" s="123">
        <f t="shared" si="1"/>
        <v>0</v>
      </c>
      <c r="Q9" s="110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s="6" customFormat="1" ht="15.6" thickBot="1">
      <c r="A10" s="129" t="s">
        <v>20</v>
      </c>
      <c r="B10" s="109"/>
      <c r="C10" s="124"/>
      <c r="D10" s="124"/>
      <c r="E10" s="124"/>
      <c r="F10" s="124"/>
      <c r="G10" s="124" t="s">
        <v>33</v>
      </c>
      <c r="H10" s="124" t="s">
        <v>33</v>
      </c>
      <c r="I10" s="124" t="s">
        <v>33</v>
      </c>
      <c r="J10" s="124" t="s">
        <v>33</v>
      </c>
      <c r="K10" s="124"/>
      <c r="L10" s="124"/>
      <c r="M10" s="124" t="s">
        <v>33</v>
      </c>
      <c r="N10" s="124" t="s">
        <v>33</v>
      </c>
      <c r="O10" s="124" t="s">
        <v>45</v>
      </c>
      <c r="P10" s="124"/>
      <c r="Q10" s="110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s="6" customFormat="1" ht="13.8" thickBot="1">
      <c r="A11" s="123" t="s">
        <v>17</v>
      </c>
      <c r="B11" s="109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 t="s">
        <v>46</v>
      </c>
      <c r="P11" s="122"/>
      <c r="Q11" s="110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s="6" customFormat="1" ht="13.8" thickBot="1">
      <c r="A12" s="129" t="s">
        <v>18</v>
      </c>
      <c r="B12" s="111"/>
      <c r="C12" s="125"/>
      <c r="D12" s="125"/>
      <c r="E12" s="125"/>
      <c r="F12" s="125"/>
      <c r="G12" s="125" t="s">
        <v>32</v>
      </c>
      <c r="H12" s="125" t="s">
        <v>32</v>
      </c>
      <c r="I12" s="125" t="s">
        <v>32</v>
      </c>
      <c r="J12" s="125" t="s">
        <v>32</v>
      </c>
      <c r="K12" s="125"/>
      <c r="L12" s="125"/>
      <c r="M12" s="125" t="s">
        <v>32</v>
      </c>
      <c r="N12" s="125" t="s">
        <v>32</v>
      </c>
      <c r="O12" s="125" t="s">
        <v>32</v>
      </c>
      <c r="P12" s="125"/>
      <c r="Q12" s="110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27" thickBot="1">
      <c r="A13" s="112" t="s">
        <v>42</v>
      </c>
      <c r="B13" s="113" t="s">
        <v>34</v>
      </c>
      <c r="C13" s="114"/>
      <c r="D13" s="114"/>
      <c r="E13" s="114"/>
      <c r="F13" s="114"/>
      <c r="G13" s="114">
        <v>5</v>
      </c>
      <c r="H13" s="114"/>
      <c r="I13" s="114"/>
      <c r="J13" s="114"/>
      <c r="K13" s="114"/>
      <c r="L13" s="114"/>
      <c r="M13" s="114"/>
      <c r="N13" s="114"/>
      <c r="O13" s="114"/>
      <c r="P13" s="114"/>
      <c r="Q13" s="115">
        <f t="shared" ref="Q13:Q14" si="2">SUM(C13:P13)</f>
        <v>5</v>
      </c>
    </row>
    <row r="14" spans="1:16384" ht="13.8" thickBot="1">
      <c r="A14" s="112" t="s">
        <v>43</v>
      </c>
      <c r="B14" s="113" t="s">
        <v>34</v>
      </c>
      <c r="C14" s="114"/>
      <c r="D14" s="114"/>
      <c r="E14" s="114"/>
      <c r="F14" s="114"/>
      <c r="G14" s="114"/>
      <c r="H14" s="114">
        <v>0.5</v>
      </c>
      <c r="I14" s="114">
        <v>3.5</v>
      </c>
      <c r="J14" s="114">
        <v>1</v>
      </c>
      <c r="K14" s="114"/>
      <c r="L14" s="114"/>
      <c r="M14" s="114">
        <v>2</v>
      </c>
      <c r="N14" s="114">
        <v>3</v>
      </c>
      <c r="O14" s="114">
        <v>2</v>
      </c>
      <c r="P14" s="114"/>
      <c r="Q14" s="115">
        <f t="shared" si="2"/>
        <v>12</v>
      </c>
    </row>
    <row r="15" spans="1:16384" ht="13.8" thickBot="1">
      <c r="A15" s="112"/>
      <c r="B15" s="113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5">
        <f t="shared" ref="Q15:Q27" si="3">SUM(C15:P15)</f>
        <v>0</v>
      </c>
    </row>
    <row r="16" spans="1:16384" ht="13.8" thickBot="1">
      <c r="A16" s="116"/>
      <c r="B16" s="113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5">
        <f t="shared" si="3"/>
        <v>0</v>
      </c>
    </row>
    <row r="17" spans="1:17" ht="13.8" thickBot="1">
      <c r="A17" s="116"/>
      <c r="B17" s="113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5">
        <f t="shared" si="3"/>
        <v>0</v>
      </c>
    </row>
    <row r="18" spans="1:17" ht="13.8" thickBot="1">
      <c r="A18" s="116"/>
      <c r="B18" s="113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5">
        <f t="shared" si="3"/>
        <v>0</v>
      </c>
    </row>
    <row r="19" spans="1:17" ht="13.8" thickBot="1">
      <c r="A19" s="116"/>
      <c r="B19" s="113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5">
        <f t="shared" si="3"/>
        <v>0</v>
      </c>
    </row>
    <row r="20" spans="1:17" ht="13.8" thickBot="1">
      <c r="A20" s="116"/>
      <c r="B20" s="113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5">
        <f t="shared" si="3"/>
        <v>0</v>
      </c>
    </row>
    <row r="21" spans="1:17" ht="13.8" thickBot="1">
      <c r="A21" s="116"/>
      <c r="B21" s="113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5">
        <f t="shared" si="3"/>
        <v>0</v>
      </c>
    </row>
    <row r="22" spans="1:17" ht="13.8" thickBot="1">
      <c r="A22" s="116"/>
      <c r="B22" s="113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5">
        <f t="shared" si="3"/>
        <v>0</v>
      </c>
    </row>
    <row r="23" spans="1:17" ht="13.8" thickBot="1">
      <c r="A23" s="116"/>
      <c r="B23" s="113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5">
        <f t="shared" si="3"/>
        <v>0</v>
      </c>
    </row>
    <row r="24" spans="1:17" ht="13.8" thickBot="1">
      <c r="A24" s="116"/>
      <c r="B24" s="113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5">
        <f t="shared" si="3"/>
        <v>0</v>
      </c>
    </row>
    <row r="25" spans="1:17" ht="13.8" thickBot="1">
      <c r="A25" s="116"/>
      <c r="B25" s="113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5">
        <f t="shared" si="3"/>
        <v>0</v>
      </c>
    </row>
    <row r="26" spans="1:17" ht="13.8" thickBot="1">
      <c r="A26" s="116"/>
      <c r="B26" s="113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5">
        <f t="shared" si="3"/>
        <v>0</v>
      </c>
    </row>
    <row r="27" spans="1:17" ht="13.8" thickBot="1">
      <c r="A27" s="117" t="s">
        <v>10</v>
      </c>
      <c r="B27" s="118"/>
      <c r="C27" s="123">
        <f t="shared" ref="C27:P27" si="4">IF(SUM(C13:C26)&lt;&gt;C9,"Total not correct.",SUM(C13:C26))</f>
        <v>0</v>
      </c>
      <c r="D27" s="123">
        <f t="shared" si="4"/>
        <v>0</v>
      </c>
      <c r="E27" s="123">
        <f t="shared" si="4"/>
        <v>0</v>
      </c>
      <c r="F27" s="123">
        <f t="shared" si="4"/>
        <v>0</v>
      </c>
      <c r="G27" s="123">
        <f t="shared" si="4"/>
        <v>5</v>
      </c>
      <c r="H27" s="123">
        <f t="shared" si="4"/>
        <v>0.5</v>
      </c>
      <c r="I27" s="123">
        <f t="shared" si="4"/>
        <v>3.5</v>
      </c>
      <c r="J27" s="123">
        <f t="shared" si="4"/>
        <v>1</v>
      </c>
      <c r="K27" s="123">
        <f t="shared" si="4"/>
        <v>0</v>
      </c>
      <c r="L27" s="123">
        <f t="shared" si="4"/>
        <v>0</v>
      </c>
      <c r="M27" s="123">
        <f t="shared" si="4"/>
        <v>2</v>
      </c>
      <c r="N27" s="123">
        <f t="shared" si="4"/>
        <v>3</v>
      </c>
      <c r="O27" s="123">
        <f t="shared" si="4"/>
        <v>2</v>
      </c>
      <c r="P27" s="123">
        <f t="shared" si="4"/>
        <v>0</v>
      </c>
      <c r="Q27" s="123">
        <f t="shared" si="3"/>
        <v>17</v>
      </c>
    </row>
    <row r="29" spans="1:17">
      <c r="J29" s="130"/>
    </row>
    <row r="30" spans="1:17">
      <c r="J30" s="130"/>
    </row>
  </sheetData>
  <mergeCells count="3">
    <mergeCell ref="A1:Q1"/>
    <mergeCell ref="A2:D2"/>
    <mergeCell ref="I2:Q2"/>
  </mergeCells>
  <dataValidations count="6">
    <dataValidation type="time" allowBlank="1" showInputMessage="1" showErrorMessage="1" errorTitle="Start Time" error="Please enter time in the following format:  hour:minute am/pm  For example:  1:30 pm or 12:45 am" sqref="C6:P7">
      <formula1>0</formula1>
      <formula2>0.999305555555556</formula2>
    </dataValidation>
    <dataValidation type="decimal" allowBlank="1" showInputMessage="1" showErrorMessage="1" errorTitle="Hours Worked" error="Must enter a number between 0 and 24.  Examples:  2.5, 3.25, 4" sqref="C8 J8">
      <formula1>0</formula1>
      <formula2>24</formula2>
    </dataValidation>
    <dataValidation type="decimal" allowBlank="1" showInputMessage="1" showErrorMessage="1" errorTitle="Hours Worked" error="Must enter a decimal number between 0 and 24.  Examples: 3.25, 2.5, 4" sqref="C13:P26">
      <formula1>0</formula1>
      <formula2>24</formula2>
    </dataValidation>
    <dataValidation type="list" allowBlank="1" showInputMessage="1" showErrorMessage="1" errorTitle="Client/Subclient" error="Please choose from list provided.  Press small arrow button on the left side of this box." sqref="B13:B26">
      <formula1>"GWall/GWall, JHLC/Barge, JHLC/RWall Personal,PWI/Cross Heart,PWI/PWI,EPub/Sis Schubert's, EPub/EPub, Coach/Small Group"</formula1>
    </dataValidation>
    <dataValidation type="list" allowBlank="1" showInputMessage="1" showErrorMessage="1" errorTitle="Location Worked" error="Please choose from list provided.  Press small arrow button on the left side of this box." sqref="C10:P10">
      <formula1>"Breckenridge Corp Office, Springleaf Corp Office, Olive Branch Corp Office, Jackson Corp Office, Employee's Home Office, Client - Commerce Street, Client - Raleigh Place, Client - Schubert's AL, Other Location - Describe Below"</formula1>
    </dataValidation>
    <dataValidation type="list" allowBlank="1" showInputMessage="1" showErrorMessage="1" errorTitle="Equipment and Supplies" error="Please choose from list provided.  Press small arrow button on the left side of this box." sqref="C12:P12">
      <formula1>"Me Personallly, PWI, Client, A Combination"</formula1>
    </dataValidation>
  </dataValidations>
  <pageMargins left="0.75" right="0.75" top="1" bottom="1" header="0.5" footer="0.5"/>
  <pageSetup paperSize="9" orientation="landscape" horizontalDpi="360" verticalDpi="36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pageSetUpPr autoPageBreaks="0"/>
  </sheetPr>
  <dimension ref="A1:XFD30"/>
  <sheetViews>
    <sheetView showGridLines="0" zoomScaleNormal="100" workbookViewId="0">
      <pane xSplit="2" ySplit="12" topLeftCell="J13" activePane="bottomRight" state="frozen"/>
      <selection pane="topRight" activeCell="C1" sqref="C1"/>
      <selection pane="bottomLeft" activeCell="A13" sqref="A13"/>
      <selection pane="bottomRight" activeCell="A13" sqref="A13"/>
    </sheetView>
  </sheetViews>
  <sheetFormatPr defaultRowHeight="13.2"/>
  <cols>
    <col min="1" max="1" width="27.5546875" customWidth="1"/>
    <col min="2" max="2" width="15.33203125" customWidth="1"/>
    <col min="3" max="16" width="16.6640625" customWidth="1"/>
    <col min="17" max="17" width="12.33203125" customWidth="1"/>
  </cols>
  <sheetData>
    <row r="1" spans="1:16384" ht="17.399999999999999">
      <c r="A1" s="131" t="s">
        <v>13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</row>
    <row r="2" spans="1:16384" s="101" customFormat="1" ht="17.399999999999999">
      <c r="A2" s="134" t="s">
        <v>11</v>
      </c>
      <c r="B2" s="134"/>
      <c r="C2" s="134"/>
      <c r="D2" s="134"/>
      <c r="E2" s="99"/>
      <c r="F2" s="99"/>
      <c r="G2" s="99"/>
      <c r="H2" s="100"/>
      <c r="I2" s="135"/>
      <c r="J2" s="135"/>
      <c r="K2" s="135"/>
      <c r="L2" s="135"/>
      <c r="M2" s="135"/>
      <c r="N2" s="135"/>
      <c r="O2" s="135"/>
      <c r="P2" s="135"/>
      <c r="Q2" s="135"/>
    </row>
    <row r="3" spans="1:16384" ht="13.8" thickBot="1">
      <c r="A3" s="24" t="s">
        <v>12</v>
      </c>
      <c r="B3" s="24"/>
      <c r="C3" s="25">
        <v>40367</v>
      </c>
    </row>
    <row r="4" spans="1:16384" s="70" customFormat="1" ht="13.8" thickBot="1">
      <c r="A4" s="126" t="s">
        <v>8</v>
      </c>
      <c r="B4" s="126" t="s">
        <v>19</v>
      </c>
      <c r="C4" s="119" t="s">
        <v>4</v>
      </c>
      <c r="D4" s="119" t="s">
        <v>5</v>
      </c>
      <c r="E4" s="119" t="s">
        <v>6</v>
      </c>
      <c r="F4" s="119" t="s">
        <v>0</v>
      </c>
      <c r="G4" s="119" t="s">
        <v>1</v>
      </c>
      <c r="H4" s="119" t="s">
        <v>2</v>
      </c>
      <c r="I4" s="119" t="s">
        <v>3</v>
      </c>
      <c r="J4" s="119" t="s">
        <v>4</v>
      </c>
      <c r="K4" s="119" t="s">
        <v>5</v>
      </c>
      <c r="L4" s="119" t="s">
        <v>6</v>
      </c>
      <c r="M4" s="119" t="s">
        <v>0</v>
      </c>
      <c r="N4" s="119" t="s">
        <v>1</v>
      </c>
      <c r="O4" s="119" t="s">
        <v>2</v>
      </c>
      <c r="P4" s="119" t="s">
        <v>3</v>
      </c>
      <c r="Q4" s="102" t="s">
        <v>7</v>
      </c>
    </row>
    <row r="5" spans="1:16384" ht="13.8" thickBot="1">
      <c r="A5" s="126" t="s">
        <v>9</v>
      </c>
      <c r="B5" s="103"/>
      <c r="C5" s="120">
        <f>IF($C$3=0,"",$C$3-13)</f>
        <v>40354</v>
      </c>
      <c r="D5" s="120">
        <f>IF($C$3=0,"",$C$3-12)</f>
        <v>40355</v>
      </c>
      <c r="E5" s="120">
        <f>IF($C$3=0,"",$C$3-11)</f>
        <v>40356</v>
      </c>
      <c r="F5" s="120">
        <f>IF($C$3=0,"",$C$3-10)</f>
        <v>40357</v>
      </c>
      <c r="G5" s="120">
        <f>IF($C$3=0,"",$C$3-9)</f>
        <v>40358</v>
      </c>
      <c r="H5" s="120">
        <f>IF($C$3=0,"",$C$3-8)</f>
        <v>40359</v>
      </c>
      <c r="I5" s="120">
        <f>IF($C$3=0,"",$C$3-7)</f>
        <v>40360</v>
      </c>
      <c r="J5" s="120">
        <f>IF($C$3=0,"",$C$3-6)</f>
        <v>40361</v>
      </c>
      <c r="K5" s="120">
        <f>IF($C$3=0,"",$C$3-5)</f>
        <v>40362</v>
      </c>
      <c r="L5" s="120">
        <f>IF($C$3=0,"",$C$3-4)</f>
        <v>40363</v>
      </c>
      <c r="M5" s="120">
        <f>IF($C$3=0,"",$C$3-3)</f>
        <v>40364</v>
      </c>
      <c r="N5" s="120">
        <f>IF($C$3=0,"",$C$3-2)</f>
        <v>40365</v>
      </c>
      <c r="O5" s="120">
        <f>IF($C$3=0,"",$C$3-1)</f>
        <v>40366</v>
      </c>
      <c r="P5" s="120">
        <f>IF($C$3=0,"",$C$3-0)</f>
        <v>40367</v>
      </c>
      <c r="Q5" s="104"/>
    </row>
    <row r="6" spans="1:16384" s="3" customFormat="1" ht="13.8" thickBot="1">
      <c r="A6" s="127" t="s">
        <v>14</v>
      </c>
      <c r="B6" s="105"/>
      <c r="C6" s="121">
        <v>0.3125</v>
      </c>
      <c r="D6" s="121"/>
      <c r="E6" s="121"/>
      <c r="F6" s="121">
        <v>0.29166666666666669</v>
      </c>
      <c r="G6" s="121"/>
      <c r="H6" s="121">
        <v>0.29166666666666669</v>
      </c>
      <c r="I6" s="121"/>
      <c r="J6" s="121">
        <v>0.29166666666666669</v>
      </c>
      <c r="K6" s="121"/>
      <c r="L6" s="121"/>
      <c r="M6" s="121"/>
      <c r="N6" s="121"/>
      <c r="O6" s="121"/>
      <c r="P6" s="121"/>
      <c r="Q6" s="106"/>
    </row>
    <row r="7" spans="1:16384" s="3" customFormat="1" ht="13.8" thickBot="1">
      <c r="A7" s="127" t="s">
        <v>15</v>
      </c>
      <c r="B7" s="105"/>
      <c r="C7" s="121">
        <v>0.4375</v>
      </c>
      <c r="D7" s="121"/>
      <c r="E7" s="121"/>
      <c r="F7" s="121">
        <v>0.875</v>
      </c>
      <c r="G7" s="121"/>
      <c r="H7" s="121">
        <v>0.58333333333333337</v>
      </c>
      <c r="I7" s="121"/>
      <c r="J7" s="121">
        <v>0.75</v>
      </c>
      <c r="K7" s="121"/>
      <c r="L7" s="121"/>
      <c r="M7" s="121"/>
      <c r="N7" s="121"/>
      <c r="O7" s="121"/>
      <c r="P7" s="121"/>
      <c r="Q7" s="106"/>
    </row>
    <row r="8" spans="1:16384" s="4" customFormat="1" ht="13.8" thickBot="1">
      <c r="A8" s="128" t="s">
        <v>16</v>
      </c>
      <c r="B8" s="107"/>
      <c r="C8" s="122">
        <v>0.5</v>
      </c>
      <c r="D8" s="122"/>
      <c r="E8" s="122"/>
      <c r="F8" s="122">
        <v>6</v>
      </c>
      <c r="G8" s="122"/>
      <c r="H8" s="122">
        <v>4</v>
      </c>
      <c r="I8" s="122"/>
      <c r="J8" s="122">
        <v>3.5</v>
      </c>
      <c r="K8" s="122"/>
      <c r="L8" s="122"/>
      <c r="M8" s="122"/>
      <c r="N8" s="122"/>
      <c r="O8" s="122"/>
      <c r="P8" s="122"/>
      <c r="Q8" s="108"/>
    </row>
    <row r="9" spans="1:16384" s="6" customFormat="1" ht="13.8" thickBot="1">
      <c r="A9" s="123" t="s">
        <v>21</v>
      </c>
      <c r="B9" s="109"/>
      <c r="C9" s="123">
        <f>(((IF(C7&lt;C6,C7+1,C7)-C6) - INT((IF(C7&lt;C6,C7+1,C7)-C6)))*24) - C8</f>
        <v>2.5</v>
      </c>
      <c r="D9" s="123">
        <f t="shared" ref="D9:P9" si="0">(((IF(D7&lt;D6,D7+1,D7)-D6) - INT((IF(D7&lt;D6,D7+1,D7)-D6)))*24) - D8</f>
        <v>0</v>
      </c>
      <c r="E9" s="123">
        <f t="shared" si="0"/>
        <v>0</v>
      </c>
      <c r="F9" s="123">
        <f t="shared" si="0"/>
        <v>7.9999999999999982</v>
      </c>
      <c r="G9" s="123">
        <f t="shared" si="0"/>
        <v>0</v>
      </c>
      <c r="H9" s="123">
        <f t="shared" si="0"/>
        <v>3</v>
      </c>
      <c r="I9" s="123">
        <f t="shared" si="0"/>
        <v>0</v>
      </c>
      <c r="J9" s="123">
        <f>(((IF(J7&lt;J6,J7+1,J7)-J6) - INT((IF(J7&lt;J6,J7+1,J7)-J6)))*24) - J8</f>
        <v>7.5</v>
      </c>
      <c r="K9" s="123">
        <f t="shared" si="0"/>
        <v>0</v>
      </c>
      <c r="L9" s="123">
        <f t="shared" si="0"/>
        <v>0</v>
      </c>
      <c r="M9" s="123">
        <f t="shared" si="0"/>
        <v>0</v>
      </c>
      <c r="N9" s="123">
        <f t="shared" si="0"/>
        <v>0</v>
      </c>
      <c r="O9" s="123">
        <f t="shared" si="0"/>
        <v>0</v>
      </c>
      <c r="P9" s="123">
        <f t="shared" si="0"/>
        <v>0</v>
      </c>
      <c r="Q9" s="110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s="6" customFormat="1" ht="15.6" thickBot="1">
      <c r="A10" s="129" t="s">
        <v>20</v>
      </c>
      <c r="B10" s="109"/>
      <c r="C10" s="124" t="s">
        <v>33</v>
      </c>
      <c r="D10" s="124"/>
      <c r="E10" s="124"/>
      <c r="F10" s="124" t="s">
        <v>33</v>
      </c>
      <c r="G10" s="124"/>
      <c r="H10" s="124" t="s">
        <v>33</v>
      </c>
      <c r="I10" s="124"/>
      <c r="J10" s="124" t="s">
        <v>33</v>
      </c>
      <c r="K10" s="124"/>
      <c r="L10" s="124"/>
      <c r="M10" s="124"/>
      <c r="N10" s="124"/>
      <c r="O10" s="124"/>
      <c r="P10" s="124"/>
      <c r="Q10" s="110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s="6" customFormat="1" ht="13.8" thickBot="1">
      <c r="A11" s="123" t="s">
        <v>17</v>
      </c>
      <c r="B11" s="109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10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s="6" customFormat="1" ht="13.8" thickBot="1">
      <c r="A12" s="129" t="s">
        <v>18</v>
      </c>
      <c r="B12" s="111"/>
      <c r="C12" s="125" t="s">
        <v>32</v>
      </c>
      <c r="D12" s="125"/>
      <c r="E12" s="125"/>
      <c r="F12" s="125" t="s">
        <v>32</v>
      </c>
      <c r="G12" s="125"/>
      <c r="H12" s="125" t="s">
        <v>32</v>
      </c>
      <c r="I12" s="125"/>
      <c r="J12" s="125" t="s">
        <v>32</v>
      </c>
      <c r="K12" s="125"/>
      <c r="L12" s="125"/>
      <c r="M12" s="125"/>
      <c r="N12" s="125"/>
      <c r="O12" s="125"/>
      <c r="P12" s="125"/>
      <c r="Q12" s="110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13.8" thickBot="1">
      <c r="A13" s="112" t="s">
        <v>44</v>
      </c>
      <c r="B13" s="113" t="s">
        <v>34</v>
      </c>
      <c r="C13" s="114">
        <v>2.5</v>
      </c>
      <c r="D13" s="114"/>
      <c r="E13" s="114"/>
      <c r="F13" s="114">
        <v>7</v>
      </c>
      <c r="G13" s="114"/>
      <c r="H13" s="114">
        <v>1.5</v>
      </c>
      <c r="I13" s="114"/>
      <c r="J13" s="114">
        <v>7.5</v>
      </c>
      <c r="K13" s="114"/>
      <c r="L13" s="114"/>
      <c r="M13" s="114"/>
      <c r="N13" s="114"/>
      <c r="O13" s="114"/>
      <c r="P13" s="114"/>
      <c r="Q13" s="115">
        <f t="shared" ref="Q13:Q16" si="1">SUM(C13:P13)</f>
        <v>18.5</v>
      </c>
    </row>
    <row r="14" spans="1:16384" ht="13.8" thickBot="1">
      <c r="A14" s="112" t="s">
        <v>47</v>
      </c>
      <c r="B14" s="113" t="s">
        <v>34</v>
      </c>
      <c r="C14" s="114"/>
      <c r="D14" s="114"/>
      <c r="E14" s="114"/>
      <c r="F14" s="114">
        <v>1</v>
      </c>
      <c r="G14" s="114"/>
      <c r="H14" s="114">
        <v>0.5</v>
      </c>
      <c r="I14" s="114"/>
      <c r="J14" s="114"/>
      <c r="K14" s="114"/>
      <c r="L14" s="114"/>
      <c r="M14" s="114"/>
      <c r="N14" s="114"/>
      <c r="O14" s="114"/>
      <c r="P14" s="114"/>
      <c r="Q14" s="115">
        <f t="shared" si="1"/>
        <v>1.5</v>
      </c>
    </row>
    <row r="15" spans="1:16384" ht="13.8" thickBot="1">
      <c r="A15" s="112" t="s">
        <v>48</v>
      </c>
      <c r="B15" s="113" t="s">
        <v>23</v>
      </c>
      <c r="C15" s="114"/>
      <c r="D15" s="114"/>
      <c r="E15" s="114"/>
      <c r="F15" s="114"/>
      <c r="G15" s="114"/>
      <c r="H15" s="114">
        <v>1</v>
      </c>
      <c r="I15" s="114"/>
      <c r="J15" s="114"/>
      <c r="K15" s="114"/>
      <c r="L15" s="114"/>
      <c r="M15" s="114"/>
      <c r="N15" s="114"/>
      <c r="O15" s="114"/>
      <c r="P15" s="114"/>
      <c r="Q15" s="115">
        <f t="shared" si="1"/>
        <v>1</v>
      </c>
    </row>
    <row r="16" spans="1:16384" ht="27" customHeight="1" thickBot="1">
      <c r="A16" s="112"/>
      <c r="B16" s="113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5">
        <f t="shared" si="1"/>
        <v>0</v>
      </c>
    </row>
    <row r="17" spans="1:17" ht="13.8" thickBot="1">
      <c r="A17" s="112"/>
      <c r="B17" s="113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5">
        <f>SUM(C17:P17)</f>
        <v>0</v>
      </c>
    </row>
    <row r="18" spans="1:17" ht="13.8" thickBot="1">
      <c r="A18" s="112"/>
      <c r="B18" s="113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5">
        <f t="shared" ref="Q18:Q30" si="2">SUM(C18:P18)</f>
        <v>0</v>
      </c>
    </row>
    <row r="19" spans="1:17" ht="13.8" thickBot="1">
      <c r="A19" s="116"/>
      <c r="B19" s="113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5">
        <f t="shared" si="2"/>
        <v>0</v>
      </c>
    </row>
    <row r="20" spans="1:17" ht="13.8" thickBot="1">
      <c r="A20" s="116"/>
      <c r="B20" s="113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5">
        <f t="shared" si="2"/>
        <v>0</v>
      </c>
    </row>
    <row r="21" spans="1:17" ht="13.8" thickBot="1">
      <c r="A21" s="116"/>
      <c r="B21" s="113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5">
        <f t="shared" si="2"/>
        <v>0</v>
      </c>
    </row>
    <row r="22" spans="1:17" ht="13.8" thickBot="1">
      <c r="A22" s="116"/>
      <c r="B22" s="113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5">
        <f t="shared" si="2"/>
        <v>0</v>
      </c>
    </row>
    <row r="23" spans="1:17" ht="13.8" thickBot="1">
      <c r="A23" s="116"/>
      <c r="B23" s="113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5">
        <f t="shared" si="2"/>
        <v>0</v>
      </c>
    </row>
    <row r="24" spans="1:17" ht="13.8" thickBot="1">
      <c r="A24" s="116"/>
      <c r="B24" s="113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5">
        <f t="shared" si="2"/>
        <v>0</v>
      </c>
    </row>
    <row r="25" spans="1:17" ht="13.8" thickBot="1">
      <c r="A25" s="116"/>
      <c r="B25" s="113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5">
        <f t="shared" si="2"/>
        <v>0</v>
      </c>
    </row>
    <row r="26" spans="1:17" ht="13.8" thickBot="1">
      <c r="A26" s="116"/>
      <c r="B26" s="113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5">
        <f t="shared" si="2"/>
        <v>0</v>
      </c>
    </row>
    <row r="27" spans="1:17" ht="13.8" thickBot="1">
      <c r="A27" s="116"/>
      <c r="B27" s="113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5">
        <f t="shared" si="2"/>
        <v>0</v>
      </c>
    </row>
    <row r="28" spans="1:17" ht="13.8" thickBot="1">
      <c r="A28" s="116"/>
      <c r="B28" s="113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5">
        <f t="shared" si="2"/>
        <v>0</v>
      </c>
    </row>
    <row r="29" spans="1:17" ht="13.8" thickBot="1">
      <c r="A29" s="116"/>
      <c r="B29" s="113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5">
        <f t="shared" si="2"/>
        <v>0</v>
      </c>
    </row>
    <row r="30" spans="1:17" ht="13.8" thickBot="1">
      <c r="A30" s="117" t="s">
        <v>10</v>
      </c>
      <c r="B30" s="118"/>
      <c r="C30" s="123">
        <f t="shared" ref="C30:M30" si="3">IF(SUM(C13:C29)&lt;&gt;C9,"Total not correct.",SUM(C13:C29))</f>
        <v>2.5</v>
      </c>
      <c r="D30" s="123">
        <f t="shared" si="3"/>
        <v>0</v>
      </c>
      <c r="E30" s="123">
        <f t="shared" si="3"/>
        <v>0</v>
      </c>
      <c r="F30" s="123">
        <f t="shared" si="3"/>
        <v>8</v>
      </c>
      <c r="G30" s="123">
        <f t="shared" si="3"/>
        <v>0</v>
      </c>
      <c r="H30" s="123">
        <f t="shared" si="3"/>
        <v>3</v>
      </c>
      <c r="I30" s="123">
        <f>IF(SUM(I13:I29)&lt;&gt;I9,"Total not correct.",SUM(I13:I29))</f>
        <v>0</v>
      </c>
      <c r="J30" s="123">
        <f t="shared" si="3"/>
        <v>7.5</v>
      </c>
      <c r="K30" s="123">
        <f t="shared" si="3"/>
        <v>0</v>
      </c>
      <c r="L30" s="123">
        <f t="shared" si="3"/>
        <v>0</v>
      </c>
      <c r="M30" s="123">
        <f t="shared" si="3"/>
        <v>0</v>
      </c>
      <c r="N30" s="123">
        <f>IF(SUM(N13:N29)&lt;&gt;N9,"Total not correct.",SUM(N13:N29))</f>
        <v>0</v>
      </c>
      <c r="O30" s="123">
        <f t="shared" ref="O30:P30" si="4">IF(SUM(O13:O29)&lt;&gt;O9,"Total not correct.",SUM(O13:O29))</f>
        <v>0</v>
      </c>
      <c r="P30" s="123">
        <f t="shared" si="4"/>
        <v>0</v>
      </c>
      <c r="Q30" s="123">
        <f t="shared" si="2"/>
        <v>21</v>
      </c>
    </row>
  </sheetData>
  <mergeCells count="3">
    <mergeCell ref="A1:Q1"/>
    <mergeCell ref="A2:D2"/>
    <mergeCell ref="I2:Q2"/>
  </mergeCells>
  <dataValidations count="6">
    <dataValidation type="list" allowBlank="1" showInputMessage="1" showErrorMessage="1" errorTitle="Equipment and Supplies" error="Please choose from list provided.  Press small arrow button on the left side of this box." sqref="C12:P12">
      <formula1>"Me Personallly, PWI, Client, A Combination"</formula1>
    </dataValidation>
    <dataValidation type="list" allowBlank="1" showInputMessage="1" showErrorMessage="1" errorTitle="Location Worked" error="Please choose from list provided.  Press small arrow button on the left side of this box." sqref="C10:P10">
      <formula1>"Breckenridge Corp Office, Springleaf Corp Office, Olive Branch Corp Office, Jackson Corp Office, Employee's Home Office, Client - Commerce Street, Client - Raleigh Place, Client - Schubert's AL, Other Location - Describe Below"</formula1>
    </dataValidation>
    <dataValidation type="list" allowBlank="1" showInputMessage="1" showErrorMessage="1" errorTitle="Client/Subclient" error="Please choose from list provided.  Press small arrow button on the left side of this box." sqref="B13:B29">
      <formula1>"GWall/GWall, JHLC/Barge, JHLC/RWall Personal,PWI/Cross Heart,PWI/PWI,EPub/Sis Schubert's, EPub/EPub, Coach/Small Group"</formula1>
    </dataValidation>
    <dataValidation type="decimal" allowBlank="1" showInputMessage="1" showErrorMessage="1" errorTitle="Hours Worked" error="Must enter a decimal number between 0 and 24.  Examples: 3.25, 2.5, 4" sqref="C13:P29">
      <formula1>0</formula1>
      <formula2>24</formula2>
    </dataValidation>
    <dataValidation type="decimal" allowBlank="1" showInputMessage="1" showErrorMessage="1" errorTitle="Hours Worked" error="Must enter a number between 0 and 24.  Examples:  2.5, 3.25, 4" sqref="C8">
      <formula1>0</formula1>
      <formula2>24</formula2>
    </dataValidation>
    <dataValidation type="time" allowBlank="1" showInputMessage="1" showErrorMessage="1" errorTitle="Start Time" error="Please enter time in the following format:  hour:minute am/pm  For example:  1:30 pm or 12:45 am" sqref="C6:P7">
      <formula1>0</formula1>
      <formula2>0.999305555555556</formula2>
    </dataValidation>
  </dataValidations>
  <pageMargins left="0.75" right="0.75" top="1" bottom="1" header="0.5" footer="0.5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FD29"/>
  <sheetViews>
    <sheetView showGridLines="0" tabSelected="1" zoomScaleNormal="100" workbookViewId="0">
      <pane xSplit="1" ySplit="12" topLeftCell="G13" activePane="bottomRight" state="frozen"/>
      <selection pane="topRight" activeCell="B1" sqref="B1"/>
      <selection pane="bottomLeft" activeCell="A13" sqref="A13"/>
      <selection pane="bottomRight" activeCell="M22" sqref="M22"/>
    </sheetView>
  </sheetViews>
  <sheetFormatPr defaultRowHeight="13.2"/>
  <cols>
    <col min="1" max="1" width="27.5546875" customWidth="1"/>
    <col min="2" max="2" width="15.33203125" customWidth="1"/>
    <col min="3" max="16" width="16.6640625" customWidth="1"/>
    <col min="17" max="17" width="12.33203125" customWidth="1"/>
  </cols>
  <sheetData>
    <row r="1" spans="1:16384" ht="17.399999999999999">
      <c r="A1" s="131" t="s">
        <v>13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</row>
    <row r="2" spans="1:16384" s="101" customFormat="1" ht="17.399999999999999">
      <c r="A2" s="134" t="s">
        <v>11</v>
      </c>
      <c r="B2" s="134"/>
      <c r="C2" s="134"/>
      <c r="D2" s="134"/>
      <c r="E2" s="99"/>
      <c r="F2" s="99"/>
      <c r="G2" s="99"/>
      <c r="H2" s="100"/>
      <c r="I2" s="135"/>
      <c r="J2" s="135"/>
      <c r="K2" s="135"/>
      <c r="L2" s="135"/>
      <c r="M2" s="135"/>
      <c r="N2" s="135"/>
      <c r="O2" s="135"/>
      <c r="P2" s="135"/>
      <c r="Q2" s="135"/>
    </row>
    <row r="3" spans="1:16384" ht="13.8" thickBot="1">
      <c r="A3" s="24" t="s">
        <v>12</v>
      </c>
      <c r="B3" s="24"/>
      <c r="C3" s="25">
        <v>40381</v>
      </c>
    </row>
    <row r="4" spans="1:16384" s="70" customFormat="1" ht="13.8" thickBot="1">
      <c r="A4" s="126" t="s">
        <v>8</v>
      </c>
      <c r="B4" s="126" t="s">
        <v>19</v>
      </c>
      <c r="C4" s="119" t="s">
        <v>4</v>
      </c>
      <c r="D4" s="119" t="s">
        <v>5</v>
      </c>
      <c r="E4" s="119" t="s">
        <v>6</v>
      </c>
      <c r="F4" s="119" t="s">
        <v>0</v>
      </c>
      <c r="G4" s="119" t="s">
        <v>1</v>
      </c>
      <c r="H4" s="119" t="s">
        <v>2</v>
      </c>
      <c r="I4" s="119" t="s">
        <v>3</v>
      </c>
      <c r="J4" s="119" t="s">
        <v>4</v>
      </c>
      <c r="K4" s="119" t="s">
        <v>5</v>
      </c>
      <c r="L4" s="119" t="s">
        <v>6</v>
      </c>
      <c r="M4" s="119" t="s">
        <v>0</v>
      </c>
      <c r="N4" s="119" t="s">
        <v>1</v>
      </c>
      <c r="O4" s="119" t="s">
        <v>2</v>
      </c>
      <c r="P4" s="119" t="s">
        <v>3</v>
      </c>
      <c r="Q4" s="102" t="s">
        <v>7</v>
      </c>
    </row>
    <row r="5" spans="1:16384" ht="13.8" thickBot="1">
      <c r="A5" s="126" t="s">
        <v>9</v>
      </c>
      <c r="B5" s="103"/>
      <c r="C5" s="120">
        <f>IF($C$3=0,"",$C$3-13)</f>
        <v>40368</v>
      </c>
      <c r="D5" s="120">
        <f>IF($C$3=0,"",$C$3-12)</f>
        <v>40369</v>
      </c>
      <c r="E5" s="120">
        <f>IF($C$3=0,"",$C$3-11)</f>
        <v>40370</v>
      </c>
      <c r="F5" s="120">
        <f>IF($C$3=0,"",$C$3-10)</f>
        <v>40371</v>
      </c>
      <c r="G5" s="120">
        <f>IF($C$3=0,"",$C$3-9)</f>
        <v>40372</v>
      </c>
      <c r="H5" s="120">
        <f>IF($C$3=0,"",$C$3-8)</f>
        <v>40373</v>
      </c>
      <c r="I5" s="120">
        <f>IF($C$3=0,"",$C$3-7)</f>
        <v>40374</v>
      </c>
      <c r="J5" s="120">
        <f>IF($C$3=0,"",$C$3-6)</f>
        <v>40375</v>
      </c>
      <c r="K5" s="120">
        <f>IF($C$3=0,"",$C$3-5)</f>
        <v>40376</v>
      </c>
      <c r="L5" s="120">
        <f>IF($C$3=0,"",$C$3-4)</f>
        <v>40377</v>
      </c>
      <c r="M5" s="120">
        <f>IF($C$3=0,"",$C$3-3)</f>
        <v>40378</v>
      </c>
      <c r="N5" s="120">
        <f>IF($C$3=0,"",$C$3-2)</f>
        <v>40379</v>
      </c>
      <c r="O5" s="120">
        <f>IF($C$3=0,"",$C$3-1)</f>
        <v>40380</v>
      </c>
      <c r="P5" s="120">
        <f>IF($C$3=0,"",$C$3-0)</f>
        <v>40381</v>
      </c>
      <c r="Q5" s="104"/>
    </row>
    <row r="6" spans="1:16384" s="3" customFormat="1" ht="13.8" thickBot="1">
      <c r="A6" s="127" t="s">
        <v>14</v>
      </c>
      <c r="B6" s="105"/>
      <c r="C6" s="121"/>
      <c r="D6" s="121"/>
      <c r="E6" s="121"/>
      <c r="F6" s="121">
        <v>0.3125</v>
      </c>
      <c r="G6" s="121">
        <v>0.29166666666666669</v>
      </c>
      <c r="H6" s="121">
        <v>0.29166666666666669</v>
      </c>
      <c r="I6" s="121"/>
      <c r="J6" s="121"/>
      <c r="K6" s="121"/>
      <c r="L6" s="121"/>
      <c r="M6" s="121">
        <v>0.30555555555555552</v>
      </c>
      <c r="N6" s="121"/>
      <c r="O6" s="121"/>
      <c r="P6" s="121"/>
      <c r="Q6" s="106"/>
    </row>
    <row r="7" spans="1:16384" s="3" customFormat="1" ht="13.8" thickBot="1">
      <c r="A7" s="127" t="s">
        <v>15</v>
      </c>
      <c r="B7" s="105"/>
      <c r="C7" s="121"/>
      <c r="D7" s="121"/>
      <c r="E7" s="121"/>
      <c r="F7" s="121">
        <v>0.66666666666666663</v>
      </c>
      <c r="G7" s="121">
        <v>0.70833333333333337</v>
      </c>
      <c r="H7" s="121">
        <v>0.3125</v>
      </c>
      <c r="I7" s="121"/>
      <c r="J7" s="121"/>
      <c r="K7" s="121"/>
      <c r="L7" s="121"/>
      <c r="M7" s="121">
        <v>0.875</v>
      </c>
      <c r="N7" s="121"/>
      <c r="O7" s="121"/>
      <c r="P7" s="121"/>
      <c r="Q7" s="106"/>
    </row>
    <row r="8" spans="1:16384" s="4" customFormat="1" ht="13.8" thickBot="1">
      <c r="A8" s="128" t="s">
        <v>16</v>
      </c>
      <c r="B8" s="107"/>
      <c r="C8" s="122"/>
      <c r="D8" s="122"/>
      <c r="E8" s="122"/>
      <c r="F8" s="122">
        <v>4</v>
      </c>
      <c r="G8" s="122">
        <v>4</v>
      </c>
      <c r="H8" s="122"/>
      <c r="I8" s="122"/>
      <c r="J8" s="122"/>
      <c r="K8" s="122"/>
      <c r="L8" s="122"/>
      <c r="M8" s="122">
        <v>10.17</v>
      </c>
      <c r="N8" s="122"/>
      <c r="O8" s="122"/>
      <c r="P8" s="122"/>
      <c r="Q8" s="108"/>
    </row>
    <row r="9" spans="1:16384" s="6" customFormat="1" ht="13.8" thickBot="1">
      <c r="A9" s="123" t="s">
        <v>21</v>
      </c>
      <c r="B9" s="109"/>
      <c r="C9" s="123">
        <f>(((IF(C7&lt;C6,C7+1,C7)-C6) - INT((IF(C7&lt;C6,C7+1,C7)-C6)))*24) - C8</f>
        <v>0</v>
      </c>
      <c r="D9" s="123">
        <f t="shared" ref="D9:P9" si="0">(((IF(D7&lt;D6,D7+1,D7)-D6) - INT((IF(D7&lt;D6,D7+1,D7)-D6)))*24) - D8</f>
        <v>0</v>
      </c>
      <c r="E9" s="123">
        <f t="shared" si="0"/>
        <v>0</v>
      </c>
      <c r="F9" s="123">
        <f t="shared" si="0"/>
        <v>4.5</v>
      </c>
      <c r="G9" s="123">
        <f t="shared" si="0"/>
        <v>6</v>
      </c>
      <c r="H9" s="123">
        <f t="shared" si="0"/>
        <v>0.49999999999999956</v>
      </c>
      <c r="I9" s="123">
        <f t="shared" si="0"/>
        <v>0</v>
      </c>
      <c r="J9" s="123">
        <f t="shared" si="0"/>
        <v>0</v>
      </c>
      <c r="K9" s="123">
        <f t="shared" si="0"/>
        <v>0</v>
      </c>
      <c r="L9" s="123">
        <f t="shared" si="0"/>
        <v>0</v>
      </c>
      <c r="M9" s="123">
        <f>(((IF(M7&lt;M6,M7+1,M7)-M6) - INT((IF(M7&lt;M6,M7+1,M7)-M6)))*24) - M8</f>
        <v>3.4966666666666661</v>
      </c>
      <c r="N9" s="123">
        <f t="shared" si="0"/>
        <v>0</v>
      </c>
      <c r="O9" s="123">
        <f t="shared" si="0"/>
        <v>0</v>
      </c>
      <c r="P9" s="123">
        <f t="shared" si="0"/>
        <v>0</v>
      </c>
      <c r="Q9" s="110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s="6" customFormat="1" ht="15.6" thickBot="1">
      <c r="A10" s="129" t="s">
        <v>20</v>
      </c>
      <c r="B10" s="109"/>
      <c r="C10" s="124"/>
      <c r="D10" s="124"/>
      <c r="E10" s="124"/>
      <c r="F10" s="124" t="s">
        <v>33</v>
      </c>
      <c r="G10" s="124" t="s">
        <v>33</v>
      </c>
      <c r="H10" s="124" t="s">
        <v>33</v>
      </c>
      <c r="I10" s="124"/>
      <c r="J10" s="124"/>
      <c r="K10" s="124"/>
      <c r="L10" s="124"/>
      <c r="M10" s="124" t="s">
        <v>33</v>
      </c>
      <c r="N10" s="124"/>
      <c r="O10" s="124"/>
      <c r="P10" s="124"/>
      <c r="Q10" s="110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s="6" customFormat="1" ht="13.8" thickBot="1">
      <c r="A11" s="123" t="s">
        <v>17</v>
      </c>
      <c r="B11" s="109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10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s="6" customFormat="1" ht="13.8" thickBot="1">
      <c r="A12" s="129" t="s">
        <v>18</v>
      </c>
      <c r="B12" s="111"/>
      <c r="C12" s="125"/>
      <c r="D12" s="125"/>
      <c r="E12" s="125"/>
      <c r="F12" s="125" t="s">
        <v>32</v>
      </c>
      <c r="G12" s="125" t="s">
        <v>32</v>
      </c>
      <c r="H12" s="125" t="s">
        <v>32</v>
      </c>
      <c r="I12" s="125"/>
      <c r="J12" s="125"/>
      <c r="K12" s="125"/>
      <c r="L12" s="125"/>
      <c r="M12" s="125" t="s">
        <v>32</v>
      </c>
      <c r="N12" s="125"/>
      <c r="O12" s="125"/>
      <c r="P12" s="125"/>
      <c r="Q12" s="110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13.8" thickBot="1">
      <c r="A13" s="112" t="s">
        <v>44</v>
      </c>
      <c r="B13" s="113" t="s">
        <v>34</v>
      </c>
      <c r="C13" s="114"/>
      <c r="D13" s="114"/>
      <c r="E13" s="114"/>
      <c r="F13" s="114">
        <v>4.5</v>
      </c>
      <c r="G13" s="114">
        <v>6</v>
      </c>
      <c r="H13" s="114">
        <v>0.5</v>
      </c>
      <c r="I13" s="114"/>
      <c r="J13" s="114"/>
      <c r="K13" s="114"/>
      <c r="L13" s="114"/>
      <c r="M13" s="114">
        <v>3.5</v>
      </c>
      <c r="N13" s="114"/>
      <c r="O13" s="114"/>
      <c r="P13" s="114"/>
      <c r="Q13" s="115">
        <f t="shared" ref="Q13:Q15" si="1">SUM(C13:P13)</f>
        <v>14.5</v>
      </c>
    </row>
    <row r="14" spans="1:16384" ht="13.8" thickBot="1">
      <c r="A14" s="112"/>
      <c r="B14" s="113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5">
        <f t="shared" si="1"/>
        <v>0</v>
      </c>
    </row>
    <row r="15" spans="1:16384" ht="27" customHeight="1" thickBot="1">
      <c r="A15" s="112"/>
      <c r="B15" s="113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5">
        <f t="shared" si="1"/>
        <v>0</v>
      </c>
    </row>
    <row r="16" spans="1:16384" ht="13.8" thickBot="1">
      <c r="A16" s="112"/>
      <c r="B16" s="113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5">
        <f>SUM(C16:P16)</f>
        <v>0</v>
      </c>
    </row>
    <row r="17" spans="1:17" ht="13.8" thickBot="1">
      <c r="A17" s="112"/>
      <c r="B17" s="113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5">
        <f t="shared" ref="Q17:Q29" si="2">SUM(C17:P17)</f>
        <v>0</v>
      </c>
    </row>
    <row r="18" spans="1:17" ht="13.8" thickBot="1">
      <c r="A18" s="116"/>
      <c r="B18" s="113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5">
        <f t="shared" si="2"/>
        <v>0</v>
      </c>
    </row>
    <row r="19" spans="1:17" ht="13.8" thickBot="1">
      <c r="A19" s="116"/>
      <c r="B19" s="113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5">
        <f t="shared" si="2"/>
        <v>0</v>
      </c>
    </row>
    <row r="20" spans="1:17" ht="13.8" thickBot="1">
      <c r="A20" s="116"/>
      <c r="B20" s="113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5">
        <f t="shared" si="2"/>
        <v>0</v>
      </c>
    </row>
    <row r="21" spans="1:17" ht="13.8" thickBot="1">
      <c r="A21" s="116"/>
      <c r="B21" s="113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5">
        <f t="shared" si="2"/>
        <v>0</v>
      </c>
    </row>
    <row r="22" spans="1:17" ht="13.8" thickBot="1">
      <c r="A22" s="116"/>
      <c r="B22" s="113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5">
        <f t="shared" si="2"/>
        <v>0</v>
      </c>
    </row>
    <row r="23" spans="1:17" ht="13.8" thickBot="1">
      <c r="A23" s="116"/>
      <c r="B23" s="113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5">
        <f t="shared" si="2"/>
        <v>0</v>
      </c>
    </row>
    <row r="24" spans="1:17" ht="13.8" thickBot="1">
      <c r="A24" s="116"/>
      <c r="B24" s="113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5">
        <f t="shared" si="2"/>
        <v>0</v>
      </c>
    </row>
    <row r="25" spans="1:17" ht="13.8" thickBot="1">
      <c r="A25" s="116"/>
      <c r="B25" s="113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5">
        <f t="shared" si="2"/>
        <v>0</v>
      </c>
    </row>
    <row r="26" spans="1:17" ht="13.8" thickBot="1">
      <c r="A26" s="116"/>
      <c r="B26" s="113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5">
        <f t="shared" si="2"/>
        <v>0</v>
      </c>
    </row>
    <row r="27" spans="1:17" ht="13.8" thickBot="1">
      <c r="A27" s="116"/>
      <c r="B27" s="113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5">
        <f t="shared" si="2"/>
        <v>0</v>
      </c>
    </row>
    <row r="28" spans="1:17" ht="13.8" thickBot="1">
      <c r="A28" s="116"/>
      <c r="B28" s="113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5">
        <f t="shared" si="2"/>
        <v>0</v>
      </c>
    </row>
    <row r="29" spans="1:17" ht="13.8" thickBot="1">
      <c r="A29" s="117" t="s">
        <v>10</v>
      </c>
      <c r="B29" s="118"/>
      <c r="C29" s="123">
        <f t="shared" ref="C29:P29" si="3">IF(SUM(C13:C28)&lt;&gt;C9,"Total not correct.",SUM(C13:C28))</f>
        <v>0</v>
      </c>
      <c r="D29" s="123">
        <f t="shared" si="3"/>
        <v>0</v>
      </c>
      <c r="E29" s="123">
        <f t="shared" si="3"/>
        <v>0</v>
      </c>
      <c r="F29" s="123">
        <f t="shared" si="3"/>
        <v>4.5</v>
      </c>
      <c r="G29" s="123">
        <f t="shared" si="3"/>
        <v>6</v>
      </c>
      <c r="H29" s="123">
        <f t="shared" si="3"/>
        <v>0.5</v>
      </c>
      <c r="I29" s="123">
        <f t="shared" si="3"/>
        <v>0</v>
      </c>
      <c r="J29" s="123">
        <f t="shared" si="3"/>
        <v>0</v>
      </c>
      <c r="K29" s="123">
        <f t="shared" si="3"/>
        <v>0</v>
      </c>
      <c r="L29" s="123">
        <f t="shared" si="3"/>
        <v>0</v>
      </c>
      <c r="M29" s="123" t="str">
        <f t="shared" si="3"/>
        <v>Total not correct.</v>
      </c>
      <c r="N29" s="123">
        <f t="shared" si="3"/>
        <v>0</v>
      </c>
      <c r="O29" s="123">
        <f t="shared" si="3"/>
        <v>0</v>
      </c>
      <c r="P29" s="123">
        <f t="shared" si="3"/>
        <v>0</v>
      </c>
      <c r="Q29" s="123">
        <f t="shared" si="2"/>
        <v>11</v>
      </c>
    </row>
  </sheetData>
  <mergeCells count="3">
    <mergeCell ref="A1:Q1"/>
    <mergeCell ref="A2:D2"/>
    <mergeCell ref="I2:Q2"/>
  </mergeCells>
  <dataValidations count="6">
    <dataValidation type="time" allowBlank="1" showInputMessage="1" showErrorMessage="1" errorTitle="Start Time" error="Please enter time in the following format:  hour:minute am/pm  For example:  1:30 pm or 12:45 am" sqref="C6:P7">
      <formula1>0</formula1>
      <formula2>0.999305555555556</formula2>
    </dataValidation>
    <dataValidation type="decimal" allowBlank="1" showInputMessage="1" showErrorMessage="1" errorTitle="Hours Worked" error="Must enter a number between 0 and 24.  Examples:  2.5, 3.25, 4" sqref="C8">
      <formula1>0</formula1>
      <formula2>24</formula2>
    </dataValidation>
    <dataValidation type="decimal" allowBlank="1" showInputMessage="1" showErrorMessage="1" errorTitle="Hours Worked" error="Must enter a decimal number between 0 and 24.  Examples: 3.25, 2.5, 4" sqref="C13:P28">
      <formula1>0</formula1>
      <formula2>24</formula2>
    </dataValidation>
    <dataValidation type="list" allowBlank="1" showInputMessage="1" showErrorMessage="1" errorTitle="Client/Subclient" error="Please choose from list provided.  Press small arrow button on the left side of this box." sqref="B13:B28">
      <formula1>"GWall/GWall, JHLC/Barge, JHLC/RWall Personal,PWI/Cross Heart,PWI/PWI,EPub/Sis Schubert's, EPub/EPub, Coach/Small Group"</formula1>
    </dataValidation>
    <dataValidation type="list" allowBlank="1" showInputMessage="1" showErrorMessage="1" errorTitle="Location Worked" error="Please choose from list provided.  Press small arrow button on the left side of this box." sqref="C10:P10">
      <formula1>"Breckenridge Corp Office, Springleaf Corp Office, Olive Branch Corp Office, Jackson Corp Office, Employee's Home Office, Client - Commerce Street, Client - Raleigh Place, Client - Schubert's AL, Other Location - Describe Below"</formula1>
    </dataValidation>
    <dataValidation type="list" allowBlank="1" showInputMessage="1" showErrorMessage="1" errorTitle="Equipment and Supplies" error="Please choose from list provided.  Press small arrow button on the left side of this box." sqref="C12:P12">
      <formula1>"Me Personallly, PWI, Client, A Combination"</formula1>
    </dataValidation>
  </dataValidations>
  <pageMargins left="0.75" right="0.75" top="1" bottom="1" header="0.5" footer="0.5"/>
  <pageSetup paperSize="9" orientation="landscape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FD29"/>
  <sheetViews>
    <sheetView showGridLines="0" zoomScaleNormal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J6" sqref="J6"/>
    </sheetView>
  </sheetViews>
  <sheetFormatPr defaultRowHeight="13.2"/>
  <cols>
    <col min="1" max="1" width="27.5546875" customWidth="1"/>
    <col min="2" max="2" width="15.33203125" customWidth="1"/>
    <col min="3" max="16" width="16.6640625" customWidth="1"/>
    <col min="17" max="17" width="12.33203125" customWidth="1"/>
  </cols>
  <sheetData>
    <row r="1" spans="1:16384" ht="17.399999999999999">
      <c r="A1" s="131" t="s">
        <v>13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</row>
    <row r="2" spans="1:16384" s="101" customFormat="1" ht="17.399999999999999">
      <c r="A2" s="134" t="s">
        <v>11</v>
      </c>
      <c r="B2" s="134"/>
      <c r="C2" s="134"/>
      <c r="D2" s="134"/>
      <c r="E2" s="99"/>
      <c r="F2" s="99"/>
      <c r="G2" s="99"/>
      <c r="H2" s="100"/>
      <c r="I2" s="135"/>
      <c r="J2" s="135"/>
      <c r="K2" s="135"/>
      <c r="L2" s="135"/>
      <c r="M2" s="135"/>
      <c r="N2" s="135"/>
      <c r="O2" s="135"/>
      <c r="P2" s="135"/>
      <c r="Q2" s="135"/>
    </row>
    <row r="3" spans="1:16384" ht="13.8" thickBot="1">
      <c r="A3" s="24" t="s">
        <v>12</v>
      </c>
      <c r="B3" s="24"/>
      <c r="C3" s="25">
        <v>40395</v>
      </c>
    </row>
    <row r="4" spans="1:16384" s="70" customFormat="1" ht="13.8" thickBot="1">
      <c r="A4" s="126" t="s">
        <v>8</v>
      </c>
      <c r="B4" s="126" t="s">
        <v>19</v>
      </c>
      <c r="C4" s="119" t="s">
        <v>4</v>
      </c>
      <c r="D4" s="119" t="s">
        <v>5</v>
      </c>
      <c r="E4" s="119" t="s">
        <v>6</v>
      </c>
      <c r="F4" s="119" t="s">
        <v>0</v>
      </c>
      <c r="G4" s="119" t="s">
        <v>1</v>
      </c>
      <c r="H4" s="119" t="s">
        <v>2</v>
      </c>
      <c r="I4" s="119" t="s">
        <v>3</v>
      </c>
      <c r="J4" s="119" t="s">
        <v>4</v>
      </c>
      <c r="K4" s="119" t="s">
        <v>5</v>
      </c>
      <c r="L4" s="119" t="s">
        <v>6</v>
      </c>
      <c r="M4" s="119" t="s">
        <v>0</v>
      </c>
      <c r="N4" s="119" t="s">
        <v>1</v>
      </c>
      <c r="O4" s="119" t="s">
        <v>2</v>
      </c>
      <c r="P4" s="119" t="s">
        <v>3</v>
      </c>
      <c r="Q4" s="102" t="s">
        <v>7</v>
      </c>
    </row>
    <row r="5" spans="1:16384" ht="13.8" thickBot="1">
      <c r="A5" s="126" t="s">
        <v>9</v>
      </c>
      <c r="B5" s="103"/>
      <c r="C5" s="120">
        <f>IF($C$3=0,"",$C$3-13)</f>
        <v>40382</v>
      </c>
      <c r="D5" s="120">
        <f>IF($C$3=0,"",$C$3-12)</f>
        <v>40383</v>
      </c>
      <c r="E5" s="120">
        <f>IF($C$3=0,"",$C$3-11)</f>
        <v>40384</v>
      </c>
      <c r="F5" s="120">
        <f>IF($C$3=0,"",$C$3-10)</f>
        <v>40385</v>
      </c>
      <c r="G5" s="120">
        <f>IF($C$3=0,"",$C$3-9)</f>
        <v>40386</v>
      </c>
      <c r="H5" s="120">
        <f>IF($C$3=0,"",$C$3-8)</f>
        <v>40387</v>
      </c>
      <c r="I5" s="120">
        <f>IF($C$3=0,"",$C$3-7)</f>
        <v>40388</v>
      </c>
      <c r="J5" s="120">
        <f>IF($C$3=0,"",$C$3-6)</f>
        <v>40389</v>
      </c>
      <c r="K5" s="120">
        <f>IF($C$3=0,"",$C$3-5)</f>
        <v>40390</v>
      </c>
      <c r="L5" s="120">
        <f>IF($C$3=0,"",$C$3-4)</f>
        <v>40391</v>
      </c>
      <c r="M5" s="120">
        <f>IF($C$3=0,"",$C$3-3)</f>
        <v>40392</v>
      </c>
      <c r="N5" s="120">
        <f>IF($C$3=0,"",$C$3-2)</f>
        <v>40393</v>
      </c>
      <c r="O5" s="120">
        <f>IF($C$3=0,"",$C$3-1)</f>
        <v>40394</v>
      </c>
      <c r="P5" s="120">
        <f>IF($C$3=0,"",$C$3-0)</f>
        <v>40395</v>
      </c>
      <c r="Q5" s="104"/>
    </row>
    <row r="6" spans="1:16384" s="3" customFormat="1" ht="13.8" thickBot="1">
      <c r="A6" s="127" t="s">
        <v>14</v>
      </c>
      <c r="B6" s="105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06"/>
    </row>
    <row r="7" spans="1:16384" s="3" customFormat="1" ht="13.8" thickBot="1">
      <c r="A7" s="127" t="s">
        <v>15</v>
      </c>
      <c r="B7" s="105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06"/>
    </row>
    <row r="8" spans="1:16384" s="4" customFormat="1" ht="13.8" thickBot="1">
      <c r="A8" s="128" t="s">
        <v>16</v>
      </c>
      <c r="B8" s="107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08"/>
    </row>
    <row r="9" spans="1:16384" s="6" customFormat="1" ht="13.8" thickBot="1">
      <c r="A9" s="123" t="s">
        <v>21</v>
      </c>
      <c r="B9" s="109"/>
      <c r="C9" s="123">
        <f>(((IF(C7&lt;C6,C7+1,C7)-C6) - INT((IF(C7&lt;C6,C7+1,C7)-C6)))*24) - C8</f>
        <v>0</v>
      </c>
      <c r="D9" s="123">
        <f t="shared" ref="D9:P9" si="0">(((IF(D7&lt;D6,D7+1,D7)-D6) - INT((IF(D7&lt;D6,D7+1,D7)-D6)))*24) - D8</f>
        <v>0</v>
      </c>
      <c r="E9" s="123">
        <f t="shared" si="0"/>
        <v>0</v>
      </c>
      <c r="F9" s="123">
        <f t="shared" si="0"/>
        <v>0</v>
      </c>
      <c r="G9" s="123">
        <f t="shared" si="0"/>
        <v>0</v>
      </c>
      <c r="H9" s="123">
        <f t="shared" si="0"/>
        <v>0</v>
      </c>
      <c r="I9" s="123">
        <f t="shared" si="0"/>
        <v>0</v>
      </c>
      <c r="J9" s="123">
        <f t="shared" si="0"/>
        <v>0</v>
      </c>
      <c r="K9" s="123">
        <f t="shared" si="0"/>
        <v>0</v>
      </c>
      <c r="L9" s="123">
        <f t="shared" si="0"/>
        <v>0</v>
      </c>
      <c r="M9" s="123">
        <f t="shared" si="0"/>
        <v>0</v>
      </c>
      <c r="N9" s="123">
        <f t="shared" si="0"/>
        <v>0</v>
      </c>
      <c r="O9" s="123">
        <f t="shared" si="0"/>
        <v>0</v>
      </c>
      <c r="P9" s="123">
        <f t="shared" si="0"/>
        <v>0</v>
      </c>
      <c r="Q9" s="110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s="6" customFormat="1" ht="15.6" thickBot="1">
      <c r="A10" s="129" t="s">
        <v>20</v>
      </c>
      <c r="B10" s="109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10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s="6" customFormat="1" ht="13.8" thickBot="1">
      <c r="A11" s="123" t="s">
        <v>17</v>
      </c>
      <c r="B11" s="109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10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s="6" customFormat="1" ht="13.8" thickBot="1">
      <c r="A12" s="129" t="s">
        <v>18</v>
      </c>
      <c r="B12" s="111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10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13.8" thickBot="1">
      <c r="A13" s="112"/>
      <c r="B13" s="113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5">
        <f t="shared" ref="Q13:Q15" si="1">SUM(C13:P13)</f>
        <v>0</v>
      </c>
    </row>
    <row r="14" spans="1:16384" ht="13.8" thickBot="1">
      <c r="A14" s="112"/>
      <c r="B14" s="113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5">
        <f t="shared" si="1"/>
        <v>0</v>
      </c>
    </row>
    <row r="15" spans="1:16384" ht="27" customHeight="1" thickBot="1">
      <c r="A15" s="112"/>
      <c r="B15" s="113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5">
        <f t="shared" si="1"/>
        <v>0</v>
      </c>
    </row>
    <row r="16" spans="1:16384" ht="13.8" thickBot="1">
      <c r="A16" s="112"/>
      <c r="B16" s="113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5">
        <f>SUM(C16:P16)</f>
        <v>0</v>
      </c>
    </row>
    <row r="17" spans="1:17" ht="13.8" thickBot="1">
      <c r="A17" s="112"/>
      <c r="B17" s="113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5">
        <f t="shared" ref="Q17:Q29" si="2">SUM(C17:P17)</f>
        <v>0</v>
      </c>
    </row>
    <row r="18" spans="1:17" ht="13.8" thickBot="1">
      <c r="A18" s="116"/>
      <c r="B18" s="113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5">
        <f t="shared" si="2"/>
        <v>0</v>
      </c>
    </row>
    <row r="19" spans="1:17" ht="13.8" thickBot="1">
      <c r="A19" s="116"/>
      <c r="B19" s="113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5">
        <f t="shared" si="2"/>
        <v>0</v>
      </c>
    </row>
    <row r="20" spans="1:17" ht="13.8" thickBot="1">
      <c r="A20" s="116"/>
      <c r="B20" s="113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5">
        <f t="shared" si="2"/>
        <v>0</v>
      </c>
    </row>
    <row r="21" spans="1:17" ht="13.8" thickBot="1">
      <c r="A21" s="116"/>
      <c r="B21" s="113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5">
        <f t="shared" si="2"/>
        <v>0</v>
      </c>
    </row>
    <row r="22" spans="1:17" ht="13.8" thickBot="1">
      <c r="A22" s="116"/>
      <c r="B22" s="113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5">
        <f t="shared" si="2"/>
        <v>0</v>
      </c>
    </row>
    <row r="23" spans="1:17" ht="13.8" thickBot="1">
      <c r="A23" s="116"/>
      <c r="B23" s="113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5">
        <f t="shared" si="2"/>
        <v>0</v>
      </c>
    </row>
    <row r="24" spans="1:17" ht="13.8" thickBot="1">
      <c r="A24" s="116"/>
      <c r="B24" s="113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5">
        <f t="shared" si="2"/>
        <v>0</v>
      </c>
    </row>
    <row r="25" spans="1:17" ht="13.8" thickBot="1">
      <c r="A25" s="116"/>
      <c r="B25" s="113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5">
        <f t="shared" si="2"/>
        <v>0</v>
      </c>
    </row>
    <row r="26" spans="1:17" ht="13.8" thickBot="1">
      <c r="A26" s="116"/>
      <c r="B26" s="113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5">
        <f t="shared" si="2"/>
        <v>0</v>
      </c>
    </row>
    <row r="27" spans="1:17" ht="13.8" thickBot="1">
      <c r="A27" s="116"/>
      <c r="B27" s="113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5">
        <f t="shared" si="2"/>
        <v>0</v>
      </c>
    </row>
    <row r="28" spans="1:17" ht="13.8" thickBot="1">
      <c r="A28" s="116"/>
      <c r="B28" s="113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5">
        <f t="shared" si="2"/>
        <v>0</v>
      </c>
    </row>
    <row r="29" spans="1:17" ht="13.8" thickBot="1">
      <c r="A29" s="117" t="s">
        <v>10</v>
      </c>
      <c r="B29" s="118"/>
      <c r="C29" s="123">
        <f t="shared" ref="C29:P29" si="3">IF(SUM(C13:C28)&lt;&gt;C9,"Total not correct.",SUM(C13:C28))</f>
        <v>0</v>
      </c>
      <c r="D29" s="123">
        <f t="shared" si="3"/>
        <v>0</v>
      </c>
      <c r="E29" s="123">
        <f t="shared" si="3"/>
        <v>0</v>
      </c>
      <c r="F29" s="123">
        <f t="shared" si="3"/>
        <v>0</v>
      </c>
      <c r="G29" s="123">
        <f t="shared" si="3"/>
        <v>0</v>
      </c>
      <c r="H29" s="123">
        <f t="shared" si="3"/>
        <v>0</v>
      </c>
      <c r="I29" s="123">
        <f t="shared" si="3"/>
        <v>0</v>
      </c>
      <c r="J29" s="123">
        <f t="shared" si="3"/>
        <v>0</v>
      </c>
      <c r="K29" s="123">
        <f t="shared" si="3"/>
        <v>0</v>
      </c>
      <c r="L29" s="123">
        <f t="shared" si="3"/>
        <v>0</v>
      </c>
      <c r="M29" s="123">
        <f t="shared" si="3"/>
        <v>0</v>
      </c>
      <c r="N29" s="123">
        <f t="shared" si="3"/>
        <v>0</v>
      </c>
      <c r="O29" s="123">
        <f t="shared" si="3"/>
        <v>0</v>
      </c>
      <c r="P29" s="123">
        <f t="shared" si="3"/>
        <v>0</v>
      </c>
      <c r="Q29" s="123">
        <f t="shared" si="2"/>
        <v>0</v>
      </c>
    </row>
  </sheetData>
  <mergeCells count="3">
    <mergeCell ref="A1:Q1"/>
    <mergeCell ref="A2:D2"/>
    <mergeCell ref="I2:Q2"/>
  </mergeCells>
  <dataValidations count="6">
    <dataValidation type="list" allowBlank="1" showInputMessage="1" showErrorMessage="1" errorTitle="Equipment and Supplies" error="Please choose from list provided.  Press small arrow button on the left side of this box." sqref="C12:P12">
      <formula1>"Me Personallly, PWI, Client, A Combination"</formula1>
    </dataValidation>
    <dataValidation type="list" allowBlank="1" showInputMessage="1" showErrorMessage="1" errorTitle="Location Worked" error="Please choose from list provided.  Press small arrow button on the left side of this box." sqref="C10:P10">
      <formula1>"Breckenridge Corp Office, Springleaf Corp Office, Olive Branch Corp Office, Jackson Corp Office, Employee's Home Office, Client - Commerce Street, Client - Raleigh Place, Client - Schubert's AL, Other Location - Describe Below"</formula1>
    </dataValidation>
    <dataValidation type="list" allowBlank="1" showInputMessage="1" showErrorMessage="1" errorTitle="Client/Subclient" error="Please choose from list provided.  Press small arrow button on the left side of this box." sqref="B13:B28">
      <formula1>"GWall/GWall, JHLC/Barge, JHLC/RWall Personal,PWI/Cross Heart,PWI/PWI,EPub/Sis Schubert's, EPub/EPub, Coach/Small Group"</formula1>
    </dataValidation>
    <dataValidation type="decimal" allowBlank="1" showInputMessage="1" showErrorMessage="1" errorTitle="Hours Worked" error="Must enter a decimal number between 0 and 24.  Examples: 3.25, 2.5, 4" sqref="C13:P28">
      <formula1>0</formula1>
      <formula2>24</formula2>
    </dataValidation>
    <dataValidation type="decimal" allowBlank="1" showInputMessage="1" showErrorMessage="1" errorTitle="Hours Worked" error="Must enter a number between 0 and 24.  Examples:  2.5, 3.25, 4" sqref="C8">
      <formula1>0</formula1>
      <formula2>24</formula2>
    </dataValidation>
    <dataValidation type="time" allowBlank="1" showInputMessage="1" showErrorMessage="1" errorTitle="Start Time" error="Please enter time in the following format:  hour:minute am/pm  For example:  1:30 pm or 12:45 am" sqref="C6:P7">
      <formula1>0</formula1>
      <formula2>0.999305555555556</formula2>
    </dataValidation>
  </dataValidations>
  <pageMargins left="0.75" right="0.75" top="1" bottom="1" header="0.5" footer="0.5"/>
  <pageSetup paperSize="9" orientation="landscape" horizontalDpi="360" verticalDpi="36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33" ma:contentTypeDescription="Create a new document." ma:contentTypeScope="" ma:versionID="37d3ec2b48d53e45b233ad8f52fe1b11"/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/>
</file>

<file path=customXml/itemProps1.xml><?xml version="1.0" encoding="utf-8"?>
<ds:datastoreItem xmlns:ds="http://schemas.openxmlformats.org/officeDocument/2006/customXml" ds:itemID="{1AEC541C-B612-475C-AC9A-F0D92A10B6B9}">
  <ds:schemaRefs>
    <ds:schemaRef ds:uri="http://schemas.microsoft.com/office/2006/metadata/contentType"/>
    <ds:schemaRef ds:uri="http://schemas.microsoft.com/office/2006/metadata/properties/metaAttributes"/>
  </ds:schemaRefs>
</ds:datastoreItem>
</file>

<file path=customXml/itemProps2.xml><?xml version="1.0" encoding="utf-8"?>
<ds:datastoreItem xmlns:ds="http://schemas.openxmlformats.org/officeDocument/2006/customXml" ds:itemID="{7BE6133C-3D68-4085-8F25-2E4503145A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60D8B0A-DFB2-45E6-BB7D-5CADE7E1C29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May 13, 2010</vt:lpstr>
      <vt:lpstr>May 27, 2010</vt:lpstr>
      <vt:lpstr>June 10, 2010</vt:lpstr>
      <vt:lpstr>June 24, 2010</vt:lpstr>
      <vt:lpstr>July 8, 2010</vt:lpstr>
      <vt:lpstr>July 22, 2010</vt:lpstr>
      <vt:lpstr>August, 5, 2010</vt:lpstr>
      <vt:lpstr>'August, 5, 2010'!Print_Titles</vt:lpstr>
      <vt:lpstr>'July 22, 2010'!Print_Titles</vt:lpstr>
      <vt:lpstr>'July 8, 2010'!Print_Titles</vt:lpstr>
      <vt:lpstr>'June 10, 2010'!Print_Titles</vt:lpstr>
      <vt:lpstr>'June 24, 2010'!Print_Titles</vt:lpstr>
      <vt:lpstr>'May 13, 2010'!Print_Titles</vt:lpstr>
      <vt:lpstr>'May 27, 2010'!Print_Titles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JYancey</dc:creator>
  <cp:lastModifiedBy> </cp:lastModifiedBy>
  <cp:lastPrinted>2010-05-17T14:57:08Z</cp:lastPrinted>
  <dcterms:created xsi:type="dcterms:W3CDTF">2010-05-12T02:49:51Z</dcterms:created>
  <dcterms:modified xsi:type="dcterms:W3CDTF">2010-07-20T15:50:09Z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TC300033529990</vt:lpwstr>
  </property>
</Properties>
</file>